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znabowicz\Documents\INWESTYCJE\Komunalka\realizacja bud urz kom\2018\maria Curie\bip\załącznik 9 do SIWZ - formularz kosztorys ofertowy\"/>
    </mc:Choice>
  </mc:AlternateContent>
  <xr:revisionPtr revIDLastSave="0" documentId="10_ncr:8100000_{950C2F8A-B7F0-4382-B210-461F0C3084FA}" xr6:coauthVersionLast="32" xr6:coauthVersionMax="32" xr10:uidLastSave="{00000000-0000-0000-0000-000000000000}"/>
  <bookViews>
    <workbookView xWindow="0" yWindow="0" windowWidth="19200" windowHeight="9570" xr2:uid="{F2B7C861-A103-4738-8023-405DD7E84783}"/>
  </bookViews>
  <sheets>
    <sheet name="kosztorys ofertowy" sheetId="9" r:id="rId1"/>
    <sheet name="Arkusz1" sheetId="10" r:id="rId2"/>
  </sheets>
  <definedNames>
    <definedName name="_xlnm._FilterDatabase" localSheetId="0" hidden="1">'kosztorys ofertowy'!$A$7:$H$129</definedName>
    <definedName name="_xlnm.Print_Area" localSheetId="0">'kosztorys ofertowy'!$A$1:$H$148</definedName>
    <definedName name="_xlnm.Print_Titles" localSheetId="0">'kosztorys ofertowy'!$7:$7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5" i="9" l="1"/>
  <c r="H84" i="9"/>
  <c r="H39" i="9" l="1"/>
  <c r="H37" i="9"/>
  <c r="H36" i="9"/>
  <c r="H35" i="9"/>
  <c r="H34" i="9"/>
  <c r="H28" i="9"/>
  <c r="H31" i="9"/>
  <c r="H10" i="9"/>
  <c r="H12" i="9"/>
  <c r="H13" i="9"/>
  <c r="H14" i="9"/>
  <c r="H15" i="9"/>
  <c r="H16" i="9"/>
  <c r="H17" i="9"/>
  <c r="H19" i="9"/>
  <c r="H21" i="9"/>
  <c r="H22" i="9"/>
  <c r="H24" i="9"/>
  <c r="H25" i="9"/>
  <c r="H26" i="9"/>
  <c r="H27" i="9"/>
  <c r="H29" i="9"/>
  <c r="H30" i="9"/>
  <c r="H38" i="9"/>
  <c r="H41" i="9"/>
  <c r="H42" i="9"/>
  <c r="H43" i="9"/>
  <c r="H45" i="9"/>
  <c r="H46" i="9"/>
  <c r="H48" i="9"/>
  <c r="H50" i="9"/>
  <c r="H51" i="9"/>
  <c r="H52" i="9"/>
  <c r="H55" i="9"/>
  <c r="H56" i="9"/>
  <c r="H57" i="9"/>
  <c r="H58" i="9"/>
  <c r="H59" i="9"/>
  <c r="H62" i="9"/>
  <c r="H63" i="9"/>
  <c r="H64" i="9"/>
  <c r="H67" i="9"/>
  <c r="H68" i="9"/>
  <c r="H69" i="9"/>
  <c r="H70" i="9"/>
  <c r="H71" i="9"/>
  <c r="H72" i="9"/>
  <c r="H73" i="9"/>
  <c r="H76" i="9"/>
  <c r="H77" i="9"/>
  <c r="H78" i="9"/>
  <c r="H80" i="9"/>
  <c r="H81" i="9"/>
  <c r="H86" i="9"/>
  <c r="H87" i="9"/>
  <c r="H88" i="9"/>
  <c r="H91" i="9"/>
  <c r="H92" i="9"/>
  <c r="H93" i="9"/>
  <c r="H94" i="9"/>
  <c r="H96" i="9"/>
  <c r="H98" i="9"/>
  <c r="H99" i="9"/>
  <c r="H101" i="9"/>
  <c r="H102" i="9"/>
  <c r="H103" i="9"/>
  <c r="H105" i="9"/>
  <c r="H106" i="9"/>
  <c r="H108" i="9"/>
  <c r="H111" i="9"/>
  <c r="H112" i="9"/>
  <c r="H113" i="9"/>
  <c r="H114" i="9"/>
  <c r="H115" i="9"/>
  <c r="H116" i="9"/>
  <c r="H117" i="9"/>
  <c r="H118" i="9"/>
  <c r="H119" i="9"/>
  <c r="H120" i="9"/>
  <c r="H121" i="9"/>
  <c r="H122" i="9"/>
  <c r="H123" i="9"/>
  <c r="H124" i="9"/>
  <c r="H125" i="9"/>
  <c r="H126" i="9"/>
  <c r="H127" i="9"/>
  <c r="H128" i="9"/>
  <c r="H129" i="9"/>
  <c r="H109" i="9" l="1"/>
  <c r="H53" i="9"/>
  <c r="H65" i="9"/>
  <c r="H74" i="9"/>
  <c r="H32" i="9"/>
  <c r="H8" i="9"/>
  <c r="H89" i="9"/>
  <c r="H82" i="9"/>
  <c r="H60" i="9"/>
  <c r="H132" i="9" l="1"/>
  <c r="H133" i="9" s="1"/>
  <c r="H134" i="9" s="1"/>
</calcChain>
</file>

<file path=xl/sharedStrings.xml><?xml version="1.0" encoding="utf-8"?>
<sst xmlns="http://schemas.openxmlformats.org/spreadsheetml/2006/main" count="593" uniqueCount="381">
  <si>
    <t>L.p.</t>
  </si>
  <si>
    <t>Podstawa opisu</t>
  </si>
  <si>
    <t>Spec.</t>
  </si>
  <si>
    <t>Opis</t>
  </si>
  <si>
    <t>Jedn.</t>
  </si>
  <si>
    <t>Obmiar</t>
  </si>
  <si>
    <t>Cena jedn.</t>
  </si>
  <si>
    <t>D-01.00.00</t>
  </si>
  <si>
    <t>ROBOTY PRZYGOTOWAWCZE</t>
  </si>
  <si>
    <t>D-01.01.01</t>
  </si>
  <si>
    <t>Roboty pomiarowe</t>
  </si>
  <si>
    <t>KNR 0201 0119-0300</t>
  </si>
  <si>
    <t>Roboty pomiarowe przy liniowych robotach ziemnych .trasa dróg w terenie równinnym - UL. M. SKŁODOWSKIEJ-CURIE</t>
  </si>
  <si>
    <t>km</t>
  </si>
  <si>
    <t>D-01.02.01</t>
  </si>
  <si>
    <t>Usunięcie drzew i krzewów</t>
  </si>
  <si>
    <t>KNR 0201 0103-0600</t>
  </si>
  <si>
    <t>Ścinanie piłą mechaniczną drzew</t>
  </si>
  <si>
    <t>szt.</t>
  </si>
  <si>
    <t>KNR 0201 0105-0600</t>
  </si>
  <si>
    <t>Mechaniczne karczowanie pni</t>
  </si>
  <si>
    <t>KNR 0201 0110-0100</t>
  </si>
  <si>
    <t>Wywożenie dłużyc.transport na odległość do 2 km.</t>
  </si>
  <si>
    <t>m3</t>
  </si>
  <si>
    <t>KNR 0201 0110-0200</t>
  </si>
  <si>
    <t>Wywożenie karpiny.transport na odległość do 2 km.</t>
  </si>
  <si>
    <t>mp</t>
  </si>
  <si>
    <t>KNR 0201 0109-0400</t>
  </si>
  <si>
    <t>Ręczne ścinanie i karczowanie krzaków i podszycia.</t>
  </si>
  <si>
    <t>ha</t>
  </si>
  <si>
    <t>KNR 0201 0110-0300</t>
  </si>
  <si>
    <t>Wywożenie gałęzi.transport na odległość do 2 km.</t>
  </si>
  <si>
    <t>D-01.02.01a</t>
  </si>
  <si>
    <t>Ochrona istniejących drzew</t>
  </si>
  <si>
    <t>KNR 0221 0107-0400</t>
  </si>
  <si>
    <t>Zabezpieczenie drzew na okres robót ziemnych przy średnicy ponad 30cm</t>
  </si>
  <si>
    <t>D-01.02.02a</t>
  </si>
  <si>
    <t>Zdjęcie warstwy ziemii urodzajnej</t>
  </si>
  <si>
    <t>KNR 0201 0126-0100</t>
  </si>
  <si>
    <t>Mechaniczne usunięcie warstwy ziemi urodzajnej - humusu, grubość warstwy do 15 cm - wraz ze zmagazynowaniem humusu w pryzmach do późniejszego wykorzystania</t>
  </si>
  <si>
    <t>m2</t>
  </si>
  <si>
    <t>KNR 0201 0126-0200</t>
  </si>
  <si>
    <t>Mechaniczne usuwanie warstwy ziemi urodzajnej - humusu, dodatek za dalsze 5 cm grubości warstwy ponad 15cm</t>
  </si>
  <si>
    <t>D-01.02.04</t>
  </si>
  <si>
    <t>Rozbiórka elementów zagospodarowania</t>
  </si>
  <si>
    <t>KNNR 0006 0806-0800</t>
  </si>
  <si>
    <t>Ręczne rozebranie obrzeży betonowych o wymiarach 8x30 cm do ponownego wbudowania</t>
  </si>
  <si>
    <t>m</t>
  </si>
  <si>
    <t>KNNR 0006 0806-0200</t>
  </si>
  <si>
    <t>Rozebranie krawężników betonowych i kamiennych na podsypce cementowo piaskowej</t>
  </si>
  <si>
    <t>KNR 0231 0812-0300</t>
  </si>
  <si>
    <t>Rozebranie ław pod krawężniki z betonu</t>
  </si>
  <si>
    <t>KNNR 0005 0721-0100</t>
  </si>
  <si>
    <t>KNRw 0225 0409-0700</t>
  </si>
  <si>
    <t>Ręczne rozebranie nawierzchni asfaltowej - WYRÓWNANIE KRAWĘDZI JEZDNI</t>
  </si>
  <si>
    <t>KNR 1901 0118-1300</t>
  </si>
  <si>
    <t>Wywiezienie gruzu i elementów z rozbiórki samochodami samowyładowczymi na odległość 1 km wraz z ceną utylizacji</t>
  </si>
  <si>
    <t>KNR 1901 0118-1400</t>
  </si>
  <si>
    <t>D-04.00.00</t>
  </si>
  <si>
    <t>PODBUDOWY</t>
  </si>
  <si>
    <t>D-04.01.01</t>
  </si>
  <si>
    <t>Wykonanie koryta</t>
  </si>
  <si>
    <t>KNNR 0006 0101-0301</t>
  </si>
  <si>
    <t>KNNR 0006 0101-0200</t>
  </si>
  <si>
    <t>KNR 0201 0206-0501</t>
  </si>
  <si>
    <t>KNR 0201 0214-0201</t>
  </si>
  <si>
    <t>D-04.05.01a</t>
  </si>
  <si>
    <t>Ulepszone podłoże - grunt stabilizowany cementem</t>
  </si>
  <si>
    <t>Grunt niewysadzinowy stabilizowany cementem klasy C1,5/2 (mieszanka z dowozu), grubość warstwy po zagęszczeniu 15 cm - JEZDNIA</t>
  </si>
  <si>
    <t>Grunt niewysadzinowy stabilizowany cementem klasy C1,5/2 (mieszanka z dowozu), grubość warstwy po zagęszczeniu 15 cm - ZJAZDY PUBLICZNE</t>
  </si>
  <si>
    <t>Podbudowa pomocnicza - mieszanka związana cementem</t>
  </si>
  <si>
    <t>KNNR 0006 0111-0100</t>
  </si>
  <si>
    <t>D-04.02.01</t>
  </si>
  <si>
    <t>Warstwy podsypkowo-wzmacniające</t>
  </si>
  <si>
    <t>KNNR 0006 0104-0100</t>
  </si>
  <si>
    <t>Wykonanie warstwy podsypkowej zagęszczanej mechanicznie, grubość warstwy po zagęszczeniu 10 cm - CHODNIKI</t>
  </si>
  <si>
    <t>Podbudowa zasadnicza</t>
  </si>
  <si>
    <t>KNNR 0006 0113-0200</t>
  </si>
  <si>
    <t>KNNR 0006 0113-0100</t>
  </si>
  <si>
    <t>D-05.00.00</t>
  </si>
  <si>
    <t>NAWIERZCHNIE</t>
  </si>
  <si>
    <t>D-05.03.23a</t>
  </si>
  <si>
    <t>Nawierzchnia z kostki betonowej</t>
  </si>
  <si>
    <t>Nawierzchnie z kostki brukowej betonowej szarej o grubości 8 cm układanej na podsypce cementowo piaskowej gr. 3cm - CHODNIKI</t>
  </si>
  <si>
    <t>D-06.00.00</t>
  </si>
  <si>
    <t>D-06.01.01</t>
  </si>
  <si>
    <t>Umocnienie powierzchniowe gruntu</t>
  </si>
  <si>
    <t>Humusowanie i obsianie pasów zieleni przy grubości warstwy humusu 10 cm - wykorzystanie ziemi urodzajnej z odhumusowania</t>
  </si>
  <si>
    <t>Humusowanie i obsianie pasów zieleni przy grubości warstwy humusu 5 cm.</t>
  </si>
  <si>
    <t>Humusowanie i obsianie skarp. dodatek za następne 5 cm humusu - łączna grubość humusu 10cm</t>
  </si>
  <si>
    <t>D-07.00.00</t>
  </si>
  <si>
    <t>D-07.01.01</t>
  </si>
  <si>
    <t>Oznakowanie poziome</t>
  </si>
  <si>
    <t>KNNR 0006 0705-0500</t>
  </si>
  <si>
    <t>Oznakowanie poziome jezdni farbą chlorokauczukową,linie na skrzyżowaniach i przejściach dla pieszych,malowane ręcznie</t>
  </si>
  <si>
    <t>KNNR 0006 0705-0100</t>
  </si>
  <si>
    <t>Oznakowanie poziome jezdni farbą chlorokauczukową, linie segregacyjne i krawędziowe, ciągłe malowane ręcznie</t>
  </si>
  <si>
    <t>KNNR 0006 0705-0400</t>
  </si>
  <si>
    <t>Oznakowanie poziome jezdni farbą chlorokauczukową, linie segregacyjne i krawędziowe, przerywane malowane ręcznie</t>
  </si>
  <si>
    <t>D-07.02.01</t>
  </si>
  <si>
    <t>Oznakowanie pionowe</t>
  </si>
  <si>
    <t>KNNR 0006 0702-0101</t>
  </si>
  <si>
    <t>Pionowe znaki drogowe, słupki z rur stalowych zakotwione w gruncie</t>
  </si>
  <si>
    <t>KNNR 0006 0702-0500</t>
  </si>
  <si>
    <t>Tarcze pionowych znaków drogowych typu małego, folia odblaskowa typ 2, montowane na gotowych słupkach z rur stalowych</t>
  </si>
  <si>
    <t>Tarcze pionowych znaków drogowych typu średniego, folia odblaskowa typ 2, montowane na gotowych słupkach z rur stalowych</t>
  </si>
  <si>
    <t>D-08.00.00</t>
  </si>
  <si>
    <t>ELEMENTY ULIC</t>
  </si>
  <si>
    <t>D-08.01.01b</t>
  </si>
  <si>
    <t>Ustawianie krawężników i oporników betonwych</t>
  </si>
  <si>
    <t>KNNR 0006 0403-0300</t>
  </si>
  <si>
    <t>Krawężniki betonowe wystające o wymiarach 15x30 cm, wraz z wykonaniem ław z oporem z betonu klasy C12/15, na podsypce cementowo piaskowej</t>
  </si>
  <si>
    <t>Krawężniki betonowe obniżone lub wtopione o wymiarach 15x22cm z uwzględnieniem krawężników skośnych 15x22/30cm, wraz z wykonaniem ław z oporem z betonu klasy C12/15, na podsypce cementowo piaskowej</t>
  </si>
  <si>
    <t>Oporniki betonowe o wymiarach 12x25 cm wraz z wykonaniem ław z oporem z betonu klasy C12/15 na podsypce cementowo piaskowej</t>
  </si>
  <si>
    <t>Ustawiania obrzeży betonowych</t>
  </si>
  <si>
    <t>KNNR 0006 0404-0500</t>
  </si>
  <si>
    <t>Obrzeża betonowe o wymiarach 30x8 cm,na podsypce cementowo piaskowej spoiny wypełniane piaskiem</t>
  </si>
  <si>
    <t>Ustawianie obrzeży betonowych z rozbiórki,na podsypce cementowo piaskowej spoiny wypełniane piaskiem</t>
  </si>
  <si>
    <t>Zabezpieczenie istniejących kabli</t>
  </si>
  <si>
    <t>Rury ochronne dwudzielne typu AROT śr. 110mm wykonane wykopem ręcznym otwartym, głębokość ułożenia rury do 1,1 m, kategoria gruntu III</t>
  </si>
  <si>
    <t>Regulacja istniejących studni i zaworów</t>
  </si>
  <si>
    <t>ST-S1, S2</t>
  </si>
  <si>
    <t>KANALIZACJA DESZCZOWA</t>
  </si>
  <si>
    <t>Roboty ziemne</t>
  </si>
  <si>
    <t>KNNR 0001 0307-0400</t>
  </si>
  <si>
    <t>Wykopy wykonywane koparkami podsiębiernymi 0,40 m3 na odkład, grunt kategorii III</t>
  </si>
  <si>
    <t>KNNR 0001 0313-0100</t>
  </si>
  <si>
    <t>Pełne umocnienie palami szalunkowymi stalowymi (wypraskami) wraz z rozbiórką,ścian wykopów szerokości do 1,5 m,głębokości do 3,0 m,w gruntach kat. I -  IV</t>
  </si>
  <si>
    <t>KNNR 0001 0202-0801</t>
  </si>
  <si>
    <t>KNNR 0001 0208-0101</t>
  </si>
  <si>
    <t>Zasypywanie wykopów pod sieć kanalizacji deszczowej wraz zagęszczaniem, piaskiem z dowozu</t>
  </si>
  <si>
    <t>Rurociągi</t>
  </si>
  <si>
    <t>KNNR 0004 1308-0500</t>
  </si>
  <si>
    <t>Kanały z rur PVC-U SN8 DN315 łączone na wcisk przy użyciu uszczelki gumowej, ułożenie podsypki z piasku gr. 10cm i obsypki gr. 30cm ponad wierzch rury (piasek wliczony w poz. dot. zasypywanie wykopów)</t>
  </si>
  <si>
    <t>KNNR 0004 1308-0300</t>
  </si>
  <si>
    <t>Kanały z rur PVC-U SN8 DN200 łączone na wcisk przy użyciu uszczelki gumowej, ułożenie podsypki z piasku gr. 10cm i obsypki gr. 30cm ponad wierzch rury (piasek wliczony w poz. dot. zasypywanie wykopów)</t>
  </si>
  <si>
    <t>Uzbrojenie sieci</t>
  </si>
  <si>
    <t>KNNR 0004 1410-0300</t>
  </si>
  <si>
    <t>Podbudowa z betonu klasy C16/20 o grubości 10 cm pod studnie kanalizacyjne</t>
  </si>
  <si>
    <t>KNNR 0004 1413-0100</t>
  </si>
  <si>
    <t>Studnie rewizyjne z kręgów betonowych o średnicy 1000 mm i głębokości do 3,0 m, w gotowym wykopie z włazami żeliwno-betonowymi klasy D400 i osadnikami gł. 0,5m</t>
  </si>
  <si>
    <t>KNNR 0004 1424-0200</t>
  </si>
  <si>
    <t>Studzienki ściekowe uliczne, betonowe o średnicy 450 mm, z osadnikiem, pierścieniem odciążającym i wpustem żeliwnym klasy D400 z zawiasem i wiaderkierm na zanieczyszczenia</t>
  </si>
  <si>
    <t>kpl</t>
  </si>
  <si>
    <t>Rury ochronne</t>
  </si>
  <si>
    <t>Rury ochronne z HDPE o średnicy 300mm</t>
  </si>
  <si>
    <t>Rury ochronne z HDPE o średnicy 400 mm</t>
  </si>
  <si>
    <t>Próby i pomiary</t>
  </si>
  <si>
    <t>KNNR 0004 1610-0400</t>
  </si>
  <si>
    <t>próba</t>
  </si>
  <si>
    <t>ST-E1</t>
  </si>
  <si>
    <t>INSTALACJA OŚWIETLENIA DROGI</t>
  </si>
  <si>
    <t>Mechaniczne kopanie rowów, o głębokości do 0,6 m i szerokości dna rowu do 0,4 m, dla kabli, koparkami przedsiębiernymi o pojemności łyżki 0,15 m3 - grunt kat. III, IV</t>
  </si>
  <si>
    <t>Ręczne kopanie rowów dla kabli, o głębokości do 0,6 m i szerokości dna wykopu do 0,4 m - grunt kategorii III.</t>
  </si>
  <si>
    <t>Nasypanie wartswy piasku na dnie rowu kablowego o szrokosci do 0,4m - podsypka</t>
  </si>
  <si>
    <t>Nasypanie wartswy piasku na dnie rowu kablowego o szrokosci do 0,4m - nadsypka</t>
  </si>
  <si>
    <t>Ręczne układanie kabli wielożyłowych o masie do 0,5 kg/m w rowach kablowych przykrytych folią kalandrowaną</t>
  </si>
  <si>
    <t>Układanie rur ochronnych z pcw o średnicy do 75,0 mm w wykopie</t>
  </si>
  <si>
    <t>Układanie rur  ochronnych z pcw o średnicy do 110,0 mm w wykopie</t>
  </si>
  <si>
    <t>Układanie kabli wielożyłowych o masie do 0,5 kg/m w rurach , pustakach lub kanałach zamkniętych</t>
  </si>
  <si>
    <t>Zasypywanie wykopów spycharkami przemieszczenie gruntu na odległość do 10 m. grunt kategorii I, III</t>
  </si>
  <si>
    <t>Zagęszczenie nasypów ubijakami mechanicznymi</t>
  </si>
  <si>
    <t>Obróbka na sucho kabli energetycznych wielożyłowych z żyłami aluminiowymi na napięcie do 1kv. zarobienie końca kabla 4-żyłowego o przekroju żył do 50 mm2</t>
  </si>
  <si>
    <t>Wykopy mechan. o głęb. do 2,0m, przy użyciu urządzeń wiertniczych do otworów pod słupy na samochodzie fi 800mm, z ręcznym zasyp. dla słupów elektroen. grunt kat. 3-4</t>
  </si>
  <si>
    <t>Mechaniczne stawianie słupów stalowych dla oświetlenia zewnętrznego o masie do 300kgw gruncie i - III kat</t>
  </si>
  <si>
    <t>Wciaganie przewodów z udziałem podnośnika samochodowego w słup lub rury oslonowe.</t>
  </si>
  <si>
    <t>Montaż na słupie opraw drogowych</t>
  </si>
  <si>
    <t>Montaż mostków rozłącznych o przekroju przewodów do 70 mm2</t>
  </si>
  <si>
    <t>Mechaniczne pogrążanie uziomów prętowych w gruncie kategorii III</t>
  </si>
  <si>
    <t>Sprawdzenie i pomiar kompletnego obwodu elektrycznego niskiego napięcia o ilości faz do 3</t>
  </si>
  <si>
    <t>pomiar</t>
  </si>
  <si>
    <t>Badanie uziemienia ochronnego lub roboczego - pomiar pierwszy</t>
  </si>
  <si>
    <t>Analogia:
KNNR 0006 0403-0300</t>
  </si>
  <si>
    <t>ROBOTY WYKOŃCZENIOWE</t>
  </si>
  <si>
    <t>URZĄDZENIA BEZPIECZEŃSTWA RUCHU</t>
  </si>
  <si>
    <t>ZABEZPIECZENIE I REGULACJA ISTNIEJĄCEJ INFRASTRUKTURY</t>
  </si>
  <si>
    <t>ROBOTY ELEKTROMONTAŻOWE</t>
  </si>
  <si>
    <t>1.1</t>
  </si>
  <si>
    <t>1.1.1</t>
  </si>
  <si>
    <t>1.2</t>
  </si>
  <si>
    <t>1.2.1</t>
  </si>
  <si>
    <t>1.2.2</t>
  </si>
  <si>
    <t>1.2.3</t>
  </si>
  <si>
    <t>1.2.4</t>
  </si>
  <si>
    <t>1.2.5</t>
  </si>
  <si>
    <t>1.2.6</t>
  </si>
  <si>
    <t>1.3</t>
  </si>
  <si>
    <t>1.3.1</t>
  </si>
  <si>
    <t>1.4</t>
  </si>
  <si>
    <t>1.4.1</t>
  </si>
  <si>
    <t>1.4.2</t>
  </si>
  <si>
    <t>1.5</t>
  </si>
  <si>
    <t>1.5.1</t>
  </si>
  <si>
    <t>1.5.2</t>
  </si>
  <si>
    <t>1.5.3</t>
  </si>
  <si>
    <t>1.5.4</t>
  </si>
  <si>
    <t>1.5.5</t>
  </si>
  <si>
    <t>1.5.6</t>
  </si>
  <si>
    <t>1.5.7</t>
  </si>
  <si>
    <t>1.5.8</t>
  </si>
  <si>
    <t>2</t>
  </si>
  <si>
    <t>2.1</t>
  </si>
  <si>
    <t>2.1.1</t>
  </si>
  <si>
    <t>2.1.2</t>
  </si>
  <si>
    <t>2.1.3</t>
  </si>
  <si>
    <t>2.1.4</t>
  </si>
  <si>
    <t>2.1.5</t>
  </si>
  <si>
    <t>2.1.6</t>
  </si>
  <si>
    <t>2.2</t>
  </si>
  <si>
    <t>2.2.1</t>
  </si>
  <si>
    <t>2.2.2</t>
  </si>
  <si>
    <t>2.2.3</t>
  </si>
  <si>
    <t>2.3</t>
  </si>
  <si>
    <t>2.3.1</t>
  </si>
  <si>
    <t>2.3.2</t>
  </si>
  <si>
    <t>2.4</t>
  </si>
  <si>
    <t>2.4.1</t>
  </si>
  <si>
    <t>2.5</t>
  </si>
  <si>
    <t>2.5.1</t>
  </si>
  <si>
    <t>2.5.2</t>
  </si>
  <si>
    <t>2.5.3</t>
  </si>
  <si>
    <t>Regulacja pionowa studzienek dla urządzeń podziemnych włazy kanałowe</t>
  </si>
  <si>
    <t>Regulacja pionowa studzienek dla urządzeń podziemnych studzienki telefoniczne</t>
  </si>
  <si>
    <t>Regulacja pionowa studzienek dla urządzeń podziemnych zawory wodociągowe i gazowe</t>
  </si>
  <si>
    <t>Wykopy liniowe wykonywane ręcznie szerokości 0,8-2,5 m ,głębokości do 3,0 m o ścianach pionowych, z ręcznym wydobyciem urobku w gruntach kategorii III, IV</t>
  </si>
  <si>
    <t>Ręczne rozebranie nawierzchni z kostki betonowej na podsypce cementowo piaskowej do ponownego wbudowania  DOWIĄZANIE DO ISTNIEJĄCYCH CHODNIKÓW</t>
  </si>
  <si>
    <t>Analiza własna:
 KNNR 0001 0317-0100</t>
  </si>
  <si>
    <t>Analiza własna:
KNNR 0004 1308-0300</t>
  </si>
  <si>
    <t>Analiza własna:
KNNR 0004 1308-0600</t>
  </si>
  <si>
    <t>Analiza własna:
KNNR 0006 0111-0200</t>
  </si>
  <si>
    <t>Analogia:
KNR 0231 0815-0700</t>
  </si>
  <si>
    <t>3.1</t>
  </si>
  <si>
    <t>3.1.1</t>
  </si>
  <si>
    <t>3.1.2</t>
  </si>
  <si>
    <t>3.1.3</t>
  </si>
  <si>
    <t>3.1.4</t>
  </si>
  <si>
    <t>3.1.5</t>
  </si>
  <si>
    <t>4.1</t>
  </si>
  <si>
    <t>4.1.1</t>
  </si>
  <si>
    <t>4.1.2</t>
  </si>
  <si>
    <t>4.1.3</t>
  </si>
  <si>
    <t>5.1</t>
  </si>
  <si>
    <t>5.1.2</t>
  </si>
  <si>
    <t>5.1.1</t>
  </si>
  <si>
    <t>5.1.3</t>
  </si>
  <si>
    <t>5.2</t>
  </si>
  <si>
    <t>5.2.1</t>
  </si>
  <si>
    <t>5.2.2</t>
  </si>
  <si>
    <t>5.2.3</t>
  </si>
  <si>
    <t>6.1</t>
  </si>
  <si>
    <t>6.1.1</t>
  </si>
  <si>
    <t>6.1.2</t>
  </si>
  <si>
    <t>6.1.3</t>
  </si>
  <si>
    <t>6.2</t>
  </si>
  <si>
    <t>D-08.03.01</t>
  </si>
  <si>
    <t>6.2.1</t>
  </si>
  <si>
    <t>6.2.2</t>
  </si>
  <si>
    <t>7.1</t>
  </si>
  <si>
    <t>7.1.1</t>
  </si>
  <si>
    <t>7.2</t>
  </si>
  <si>
    <t>7.2.1</t>
  </si>
  <si>
    <t>7.2.2</t>
  </si>
  <si>
    <t>7.2.3</t>
  </si>
  <si>
    <t>D-04.04.02b</t>
  </si>
  <si>
    <t>8.1</t>
  </si>
  <si>
    <t>8.1.1</t>
  </si>
  <si>
    <t>8.1.2</t>
  </si>
  <si>
    <t>8.1.3</t>
  </si>
  <si>
    <t>8.1.4</t>
  </si>
  <si>
    <t>8.1.5</t>
  </si>
  <si>
    <t>8.1.6</t>
  </si>
  <si>
    <t>8.2</t>
  </si>
  <si>
    <t>8.2.1</t>
  </si>
  <si>
    <t>8.2.2</t>
  </si>
  <si>
    <t>8.3</t>
  </si>
  <si>
    <t>8.3.1</t>
  </si>
  <si>
    <t>8.3.2</t>
  </si>
  <si>
    <t>8.3.3</t>
  </si>
  <si>
    <t>8.4</t>
  </si>
  <si>
    <t>8.4.1</t>
  </si>
  <si>
    <t>8.4.2</t>
  </si>
  <si>
    <t>8.5</t>
  </si>
  <si>
    <t>8.5.1</t>
  </si>
  <si>
    <t>9.1</t>
  </si>
  <si>
    <t>9.1.1</t>
  </si>
  <si>
    <t>9.1.2</t>
  </si>
  <si>
    <t>9.1.3</t>
  </si>
  <si>
    <t>9.1.4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</si>
  <si>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</si>
  <si>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</si>
  <si>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</si>
  <si>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</si>
  <si>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</si>
  <si>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</si>
  <si>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</si>
  <si>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</si>
  <si>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9.1.13</t>
  </si>
  <si>
    <t>9.1.14</t>
  </si>
  <si>
    <t>9.1.15</t>
  </si>
  <si>
    <t>9.1.16</t>
  </si>
  <si>
    <t>9.1.17</t>
  </si>
  <si>
    <t>9.1.18</t>
  </si>
  <si>
    <t>9.1.19</t>
  </si>
  <si>
    <t>3</t>
  </si>
  <si>
    <t>4</t>
  </si>
  <si>
    <t>5</t>
  </si>
  <si>
    <t>6</t>
  </si>
  <si>
    <t>7</t>
  </si>
  <si>
    <t>8</t>
  </si>
  <si>
    <t>9</t>
  </si>
  <si>
    <t>*</t>
  </si>
  <si>
    <t>WARTOŚĆ 
OBMIAR X CENA JEDN. 
(z uzględnieniem krotności)</t>
  </si>
  <si>
    <t>Podbudowa z kruszywa łamanego, grubość warstwy po zagęszczeniu 15 cm 
ZJAZDY INDYWIDUALNE</t>
  </si>
  <si>
    <t>Nawierzchnie z kostki brukowej betonowej szarej o grubości 8 cm układanej na podsypce cementowo piaskowej gr. 3cm 
 JEZDNIA</t>
  </si>
  <si>
    <t>Nawierzchnie z kostki brukowej betonowej koloru czerwonego o grubości 8 cm układanej na podsypce cementowo piaskowej gr. 3cm 
 ZJAZDY PUBLICZNE</t>
  </si>
  <si>
    <t>Nawierzchnie z kostki brukowej betonowej koloru czerwonego o grubości 8 cm układanej na podsypce cementowo piaskowej gr. 3cm 
ZJAZDY INDYWIDUALNE</t>
  </si>
  <si>
    <t>Odtworzenie/przełożenie istniejących nawierzchni z kostki brukowej betonowej układanej na podsypce cementowo piaskowej gr. 3cm (istniejąca kostka z rozbiórki) 
 CHODNIKI</t>
  </si>
  <si>
    <r>
      <t xml:space="preserve">Cięcie nawierzchni z mas mineralno-asfaltowych - STYK NOWEJ I ISTNIEJĄCEJ NAWIERZCHNI
</t>
    </r>
    <r>
      <rPr>
        <b/>
        <sz val="9"/>
        <color rgb="FFFF0000"/>
        <rFont val="Calibri"/>
        <family val="2"/>
        <charset val="238"/>
        <scheme val="minor"/>
      </rPr>
      <t>Krotność: 2</t>
    </r>
  </si>
  <si>
    <r>
      <t xml:space="preserve">Wywiezienie gruzu i elementów z rozbiórki samochodami samowyładowczymi - dodatek za każde dalsze 9 km
 (łączna odległość 10km)
</t>
    </r>
    <r>
      <rPr>
        <b/>
        <sz val="9"/>
        <color rgb="FFFF0000"/>
        <rFont val="Calibri"/>
        <family val="2"/>
        <charset val="238"/>
        <scheme val="minor"/>
      </rPr>
      <t>Krotność: 18</t>
    </r>
  </si>
  <si>
    <t>Roboty ziemne wykonywane koparkami podsiębiernymi 0,60 m3 z transportem urobku samochodami samowyładowczymi na odl. do 1km. grunt kategorii I, II 
WYWÓZ UROBKU Z KORYTOWANIA</t>
  </si>
  <si>
    <t>Grunt niewysadzinowy stabilizowany cementem klasy C1,5/2 (mieszanka z dowozu), grubość warstwy po zagęszczeniu 15 cm
 ZJAZDY INDYWIDUALNE</t>
  </si>
  <si>
    <t>Podbudowa z kruszywa łamanego stabilizowanego mechanicznie, grubość warstwy po zagęszczeniu 20 cm 
 ZJAZDY PUBLICZNE</t>
  </si>
  <si>
    <t>Podbudowa z kruszywa łamanego stabilizowanego mechanicznie, grubość warstwy po zagęszczeniu 20 cm 
 JEZDNIA</t>
  </si>
  <si>
    <t>Podbudowy pomocnicza z gruntu stabilizowanego cementem klasy C3/4 ,gr. warstwy po zagęszczeniu 10 cm 
 JEZDNIA</t>
  </si>
  <si>
    <t>Podbudowy pomocnicza z gruntu stabilizowanego cementem klasy C3/4 ,gr. warstwy po zagęszczeniu 10 cm - ZJAZDY PUBLICZNE</t>
  </si>
  <si>
    <t>wartość netto:</t>
  </si>
  <si>
    <t>vat:</t>
  </si>
  <si>
    <t>wartość brutto:</t>
  </si>
  <si>
    <t>SKŁADNIKI CENOTWÓRCZE:</t>
  </si>
  <si>
    <t>stawka robocizny bezpośredniej PLN / r-g wg kosztorysu ofertowego</t>
  </si>
  <si>
    <t>R =</t>
  </si>
  <si>
    <t>zł</t>
  </si>
  <si>
    <t>koszty pośrednie (od R+S) % wg kosztorysu ofertowego</t>
  </si>
  <si>
    <t>Kp (od R + S) =</t>
  </si>
  <si>
    <t>%</t>
  </si>
  <si>
    <t>koszty zakupu (od M) % wg kosztorysu ofertowego</t>
  </si>
  <si>
    <t>Kz (od M) =</t>
  </si>
  <si>
    <t>zysk (od R + S + Kp) % wg kosztorysu ofertowe</t>
  </si>
  <si>
    <t xml:space="preserve">Z (od R + S + Kp)  = </t>
  </si>
  <si>
    <t xml:space="preserve">    Pieczęć Wykonawcy</t>
  </si>
  <si>
    <t>Data i podpis upoważnionego przedstawiciela Wykonawcy</t>
  </si>
  <si>
    <r>
      <t xml:space="preserve">Koryta wykonywane mechanicznie głęb. 56cm w istniejącej nawierzchni z kruszywa łamanego wraz z zagęszczaniem podłoża, na całej szerokości jezdni - JEZDNIA
</t>
    </r>
    <r>
      <rPr>
        <b/>
        <sz val="9"/>
        <color rgb="FFFF0000"/>
        <rFont val="Calibri"/>
        <family val="2"/>
        <charset val="238"/>
        <scheme val="minor"/>
      </rPr>
      <t>Krotność: 1,87</t>
    </r>
  </si>
  <si>
    <r>
      <t xml:space="preserve">Koryta wykonywane mechanicznie wraz z zagęszczeniem podłoża, głęb. 41 cm, na całej szerokości zjazdów, w gruntach kat. II do IV - ZJAZDY INDYWIDUALNE  
</t>
    </r>
    <r>
      <rPr>
        <b/>
        <sz val="9"/>
        <color rgb="FFFF0000"/>
        <rFont val="Calibri"/>
        <family val="2"/>
        <charset val="238"/>
        <scheme val="minor"/>
      </rPr>
      <t>Krotność: 1,36</t>
    </r>
  </si>
  <si>
    <r>
      <t xml:space="preserve">Koryta wykonywane mechanicznie wraz z zagęszczeniem podłoża, głęb. 56 cm, na całej szerokości zjazdów, w gruntach kat. II do IV - ZJAZDY PUBLICZNE
</t>
    </r>
    <r>
      <rPr>
        <b/>
        <sz val="9"/>
        <color rgb="FFFF0000"/>
        <rFont val="Calibri"/>
        <family val="2"/>
        <charset val="238"/>
        <scheme val="minor"/>
      </rPr>
      <t xml:space="preserve"> Krotność: 1,87</t>
    </r>
  </si>
  <si>
    <r>
      <t xml:space="preserve">Koryta wykonywane mechanicznie wraz z zagęszczaniem podłoża, głęb. 21 cm,na całej szerokości chodników,w gruntach kat. II do IV – CHODNIKI
</t>
    </r>
    <r>
      <rPr>
        <b/>
        <sz val="9"/>
        <color rgb="FFFF0000"/>
        <rFont val="Calibri"/>
        <family val="2"/>
        <charset val="238"/>
        <scheme val="minor"/>
      </rPr>
      <t>Krotność: 1,05</t>
    </r>
  </si>
  <si>
    <r>
      <t xml:space="preserve">Nakłady uzupełn. za dalsze 4km odl. transportu ponad 1km samochodami samowył. po terenie, drogach grunt, grunt kat. III, IV - łączna odegłość transportu 5km 
</t>
    </r>
    <r>
      <rPr>
        <b/>
        <sz val="9"/>
        <color rgb="FFFF0000"/>
        <rFont val="Calibri"/>
        <family val="2"/>
        <charset val="238"/>
        <scheme val="minor"/>
      </rPr>
      <t>Krotność: 8</t>
    </r>
  </si>
  <si>
    <t>Roboty ziemne wykonywane koparkami podsiębiernymi, poj. łyżki 0,60 m3, z transportem urobku samochodami samowyładowczymi na odl. do 1 km, w gruncie kat. III, IV 
WYWÓZ UROBKU Z WYKOPÓW</t>
  </si>
  <si>
    <t>KNR 0201 
0702-0200</t>
  </si>
  <si>
    <t>KNR 0201
 0701-0200</t>
  </si>
  <si>
    <t>KNR 0510
 0301-0100</t>
  </si>
  <si>
    <t>KNR 0510
  0103-0100</t>
  </si>
  <si>
    <t>KNR 0510 
0303-0100</t>
  </si>
  <si>
    <t>KNR 0510
 0303-0200</t>
  </si>
  <si>
    <t>KNR 0510
 0114-0100</t>
  </si>
  <si>
    <t>KNR 0201
 0230-0100</t>
  </si>
  <si>
    <t>KNR 0201
 0236-0100</t>
  </si>
  <si>
    <t>KNR 0510 
 0603-0700</t>
  </si>
  <si>
    <t>KNR 0201 
0708-0301</t>
  </si>
  <si>
    <t>KNR 0510 
0709-0100</t>
  </si>
  <si>
    <t>KNR 0510
 1004-0100</t>
  </si>
  <si>
    <t>Analogia:
KNR 0510
1005-0700</t>
  </si>
  <si>
    <t>KNR 0510
 0904-0100</t>
  </si>
  <si>
    <t>KNR 0508
 0614-0200</t>
  </si>
  <si>
    <t>KNR 0403
1202-0200</t>
  </si>
  <si>
    <t>KNR 0403
1205-0100</t>
  </si>
  <si>
    <t>KNR 0201
 0217-0600</t>
  </si>
  <si>
    <t>KNR 0231
 1406-0400</t>
  </si>
  <si>
    <t>KNR 0231
 1406-0500</t>
  </si>
  <si>
    <t>KNR 0231
 1406-0300</t>
  </si>
  <si>
    <t>KNR 0510 
0004-0600</t>
  </si>
  <si>
    <t>KNR 0201
 0510-0200</t>
  </si>
  <si>
    <t>KNR 0201
 0510-0100</t>
  </si>
  <si>
    <t>Analogia:
KNR 0201
 0510-0100</t>
  </si>
  <si>
    <t>KNR 0231 
0511-0300</t>
  </si>
  <si>
    <t>KNR 0231 
0511-0301</t>
  </si>
  <si>
    <t>KNR 0231
 0511-0300</t>
  </si>
  <si>
    <r>
      <t xml:space="preserve">Nakłady uzupełniające, za 5 km odległości transportu ponad 1km,samochodami samowyładowczymi, przy przewozie po terenie lub drogach gruntowych, grunt kat. I-IV (łączna odległość 6km)  </t>
    </r>
    <r>
      <rPr>
        <b/>
        <sz val="9"/>
        <color rgb="FFFF0000"/>
        <rFont val="Calibri"/>
        <family val="2"/>
        <charset val="238"/>
        <scheme val="minor"/>
      </rPr>
      <t xml:space="preserve"> Krotność: 5 </t>
    </r>
  </si>
  <si>
    <t>"Budowa ulicy Marii Skłodowskiej Curie w Barlinku"</t>
  </si>
  <si>
    <t xml:space="preserve"> KOSZTORYS OFERTOWY</t>
  </si>
  <si>
    <t>Załącznik nr 9</t>
  </si>
  <si>
    <t>Próba wodna szczelności kanałów rurowych o śr. 300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</si>
</sst>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i/>
      <u/>
      <sz val="9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i/>
      <sz val="8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2" fontId="3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7" fillId="0" borderId="0" xfId="0" applyFont="1" applyAlignment="1">
      <alignment horizontal="right"/>
    </xf>
    <xf numFmtId="0" fontId="0" fillId="0" borderId="0" xfId="0" applyAlignment="1">
      <alignment horizontal="center"/>
    </xf>
    <xf numFmtId="4" fontId="5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164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3" fillId="0" borderId="0" xfId="0" applyFont="1" applyBorder="1"/>
    <xf numFmtId="164" fontId="1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2" fillId="0" borderId="3" xfId="0" applyFont="1" applyBorder="1" applyAlignment="1">
      <alignment horizontal="center" vertical="center"/>
    </xf>
    <xf numFmtId="164" fontId="12" fillId="0" borderId="0" xfId="0" applyNumberFormat="1" applyFont="1" applyAlignment="1">
      <alignment horizontal="left" vertical="center"/>
    </xf>
    <xf numFmtId="0" fontId="12" fillId="0" borderId="4" xfId="0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2" fontId="1" fillId="2" borderId="5" xfId="0" applyNumberFormat="1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left" vertical="center" wrapText="1"/>
    </xf>
    <xf numFmtId="2" fontId="1" fillId="0" borderId="5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 wrapText="1"/>
    </xf>
    <xf numFmtId="4" fontId="13" fillId="0" borderId="0" xfId="0" applyNumberFormat="1" applyFont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CD7FD-5E8B-441A-8D5F-FFEB5395EA23}">
  <sheetPr>
    <pageSetUpPr fitToPage="1"/>
  </sheetPr>
  <dimension ref="A1:I148"/>
  <sheetViews>
    <sheetView showZeros="0" tabSelected="1" topLeftCell="A4" zoomScale="140" zoomScaleNormal="140" workbookViewId="0">
      <selection activeCell="D7" sqref="D7"/>
    </sheetView>
  </sheetViews>
  <sheetFormatPr defaultRowHeight="12" x14ac:dyDescent="0.2"/>
  <cols>
    <col min="1" max="1" width="9.7109375" style="6" customWidth="1"/>
    <col min="2" max="2" width="10.7109375" style="7" customWidth="1"/>
    <col min="3" max="3" width="10.5703125" style="7" customWidth="1"/>
    <col min="4" max="4" width="43.28515625" style="1" customWidth="1"/>
    <col min="5" max="5" width="9.5703125" style="7" customWidth="1"/>
    <col min="6" max="6" width="8" style="7" customWidth="1"/>
    <col min="7" max="7" width="12" style="8" customWidth="1"/>
    <col min="8" max="8" width="23.140625" style="8" customWidth="1"/>
    <col min="9" max="16384" width="9.140625" style="5"/>
  </cols>
  <sheetData>
    <row r="1" spans="1:8" x14ac:dyDescent="0.2">
      <c r="H1" s="58" t="s">
        <v>379</v>
      </c>
    </row>
    <row r="2" spans="1:8" ht="15" x14ac:dyDescent="0.2">
      <c r="A2" s="55"/>
      <c r="B2" s="56"/>
      <c r="C2" s="56"/>
      <c r="D2" s="57" t="s">
        <v>378</v>
      </c>
      <c r="H2" s="5"/>
    </row>
    <row r="3" spans="1:8" x14ac:dyDescent="0.2">
      <c r="B3" s="27"/>
      <c r="D3" s="26"/>
    </row>
    <row r="4" spans="1:8" x14ac:dyDescent="0.2">
      <c r="D4" s="25" t="s">
        <v>377</v>
      </c>
    </row>
    <row r="5" spans="1:8" x14ac:dyDescent="0.2">
      <c r="D5" s="25"/>
    </row>
    <row r="7" spans="1:8" s="2" customFormat="1" ht="47.25" customHeight="1" x14ac:dyDescent="0.2">
      <c r="A7" s="37" t="s">
        <v>0</v>
      </c>
      <c r="B7" s="38" t="s">
        <v>1</v>
      </c>
      <c r="C7" s="38" t="s">
        <v>2</v>
      </c>
      <c r="D7" s="39" t="s">
        <v>3</v>
      </c>
      <c r="E7" s="38" t="s">
        <v>4</v>
      </c>
      <c r="F7" s="38" t="s">
        <v>5</v>
      </c>
      <c r="G7" s="40" t="s">
        <v>6</v>
      </c>
      <c r="H7" s="40" t="s">
        <v>311</v>
      </c>
    </row>
    <row r="8" spans="1:8" s="3" customFormat="1" x14ac:dyDescent="0.2">
      <c r="A8" s="41">
        <v>1</v>
      </c>
      <c r="B8" s="42"/>
      <c r="C8" s="42" t="s">
        <v>7</v>
      </c>
      <c r="D8" s="43" t="s">
        <v>8</v>
      </c>
      <c r="E8" s="44" t="s">
        <v>310</v>
      </c>
      <c r="F8" s="44" t="s">
        <v>310</v>
      </c>
      <c r="G8" s="45" t="s">
        <v>310</v>
      </c>
      <c r="H8" s="46">
        <f>SUM(H9:H31)</f>
        <v>0</v>
      </c>
    </row>
    <row r="9" spans="1:8" s="4" customFormat="1" x14ac:dyDescent="0.2">
      <c r="A9" s="47" t="s">
        <v>177</v>
      </c>
      <c r="B9" s="48"/>
      <c r="C9" s="48" t="s">
        <v>9</v>
      </c>
      <c r="D9" s="49" t="s">
        <v>10</v>
      </c>
      <c r="E9" s="50" t="s">
        <v>310</v>
      </c>
      <c r="F9" s="50" t="s">
        <v>310</v>
      </c>
      <c r="G9" s="51" t="s">
        <v>310</v>
      </c>
      <c r="H9" s="51" t="s">
        <v>310</v>
      </c>
    </row>
    <row r="10" spans="1:8" ht="36" x14ac:dyDescent="0.2">
      <c r="A10" s="52" t="s">
        <v>178</v>
      </c>
      <c r="B10" s="50" t="s">
        <v>11</v>
      </c>
      <c r="C10" s="50"/>
      <c r="D10" s="53" t="s">
        <v>12</v>
      </c>
      <c r="E10" s="50" t="s">
        <v>13</v>
      </c>
      <c r="F10" s="50">
        <v>0.38300000000000001</v>
      </c>
      <c r="G10" s="51"/>
      <c r="H10" s="51">
        <f t="shared" ref="H10:H72" si="0">ROUND(F10*G10,2)</f>
        <v>0</v>
      </c>
    </row>
    <row r="11" spans="1:8" s="4" customFormat="1" x14ac:dyDescent="0.2">
      <c r="A11" s="47" t="s">
        <v>179</v>
      </c>
      <c r="B11" s="48"/>
      <c r="C11" s="48" t="s">
        <v>14</v>
      </c>
      <c r="D11" s="49" t="s">
        <v>15</v>
      </c>
      <c r="E11" s="50" t="s">
        <v>310</v>
      </c>
      <c r="F11" s="50" t="s">
        <v>310</v>
      </c>
      <c r="G11" s="51" t="s">
        <v>310</v>
      </c>
      <c r="H11" s="51" t="s">
        <v>310</v>
      </c>
    </row>
    <row r="12" spans="1:8" ht="24" x14ac:dyDescent="0.2">
      <c r="A12" s="52" t="s">
        <v>180</v>
      </c>
      <c r="B12" s="50" t="s">
        <v>16</v>
      </c>
      <c r="C12" s="50"/>
      <c r="D12" s="53" t="s">
        <v>17</v>
      </c>
      <c r="E12" s="50" t="s">
        <v>18</v>
      </c>
      <c r="F12" s="50">
        <v>2</v>
      </c>
      <c r="G12" s="51"/>
      <c r="H12" s="51">
        <f t="shared" si="0"/>
        <v>0</v>
      </c>
    </row>
    <row r="13" spans="1:8" ht="24" x14ac:dyDescent="0.2">
      <c r="A13" s="52" t="s">
        <v>181</v>
      </c>
      <c r="B13" s="50" t="s">
        <v>19</v>
      </c>
      <c r="C13" s="50"/>
      <c r="D13" s="53" t="s">
        <v>20</v>
      </c>
      <c r="E13" s="50" t="s">
        <v>18</v>
      </c>
      <c r="F13" s="50">
        <v>2</v>
      </c>
      <c r="G13" s="51"/>
      <c r="H13" s="51">
        <f t="shared" si="0"/>
        <v>0</v>
      </c>
    </row>
    <row r="14" spans="1:8" ht="24" x14ac:dyDescent="0.2">
      <c r="A14" s="52" t="s">
        <v>182</v>
      </c>
      <c r="B14" s="50" t="s">
        <v>21</v>
      </c>
      <c r="C14" s="50"/>
      <c r="D14" s="53" t="s">
        <v>22</v>
      </c>
      <c r="E14" s="50" t="s">
        <v>23</v>
      </c>
      <c r="F14" s="50">
        <v>3</v>
      </c>
      <c r="G14" s="51"/>
      <c r="H14" s="51">
        <f t="shared" si="0"/>
        <v>0</v>
      </c>
    </row>
    <row r="15" spans="1:8" ht="24" x14ac:dyDescent="0.2">
      <c r="A15" s="52" t="s">
        <v>183</v>
      </c>
      <c r="B15" s="50" t="s">
        <v>24</v>
      </c>
      <c r="C15" s="50"/>
      <c r="D15" s="53" t="s">
        <v>25</v>
      </c>
      <c r="E15" s="50" t="s">
        <v>26</v>
      </c>
      <c r="F15" s="50">
        <v>2</v>
      </c>
      <c r="G15" s="51"/>
      <c r="H15" s="51">
        <f t="shared" si="0"/>
        <v>0</v>
      </c>
    </row>
    <row r="16" spans="1:8" ht="24" x14ac:dyDescent="0.2">
      <c r="A16" s="52" t="s">
        <v>184</v>
      </c>
      <c r="B16" s="50" t="s">
        <v>27</v>
      </c>
      <c r="C16" s="50"/>
      <c r="D16" s="53" t="s">
        <v>28</v>
      </c>
      <c r="E16" s="50" t="s">
        <v>29</v>
      </c>
      <c r="F16" s="50">
        <v>0.01</v>
      </c>
      <c r="G16" s="51"/>
      <c r="H16" s="51">
        <f t="shared" si="0"/>
        <v>0</v>
      </c>
    </row>
    <row r="17" spans="1:8" ht="24" x14ac:dyDescent="0.2">
      <c r="A17" s="52" t="s">
        <v>185</v>
      </c>
      <c r="B17" s="50" t="s">
        <v>30</v>
      </c>
      <c r="C17" s="50"/>
      <c r="D17" s="53" t="s">
        <v>31</v>
      </c>
      <c r="E17" s="50" t="s">
        <v>26</v>
      </c>
      <c r="F17" s="50">
        <v>2</v>
      </c>
      <c r="G17" s="51"/>
      <c r="H17" s="51">
        <f t="shared" si="0"/>
        <v>0</v>
      </c>
    </row>
    <row r="18" spans="1:8" s="4" customFormat="1" x14ac:dyDescent="0.2">
      <c r="A18" s="47" t="s">
        <v>186</v>
      </c>
      <c r="B18" s="48"/>
      <c r="C18" s="48" t="s">
        <v>32</v>
      </c>
      <c r="D18" s="49" t="s">
        <v>33</v>
      </c>
      <c r="E18" s="50" t="s">
        <v>310</v>
      </c>
      <c r="F18" s="50" t="s">
        <v>310</v>
      </c>
      <c r="G18" s="51" t="s">
        <v>310</v>
      </c>
      <c r="H18" s="51" t="s">
        <v>310</v>
      </c>
    </row>
    <row r="19" spans="1:8" ht="24" x14ac:dyDescent="0.2">
      <c r="A19" s="52" t="s">
        <v>187</v>
      </c>
      <c r="B19" s="50" t="s">
        <v>34</v>
      </c>
      <c r="C19" s="50"/>
      <c r="D19" s="53" t="s">
        <v>35</v>
      </c>
      <c r="E19" s="50" t="s">
        <v>18</v>
      </c>
      <c r="F19" s="50">
        <v>1</v>
      </c>
      <c r="G19" s="51"/>
      <c r="H19" s="51">
        <f t="shared" si="0"/>
        <v>0</v>
      </c>
    </row>
    <row r="20" spans="1:8" s="4" customFormat="1" x14ac:dyDescent="0.2">
      <c r="A20" s="47" t="s">
        <v>188</v>
      </c>
      <c r="B20" s="48"/>
      <c r="C20" s="48" t="s">
        <v>36</v>
      </c>
      <c r="D20" s="49" t="s">
        <v>37</v>
      </c>
      <c r="E20" s="50" t="s">
        <v>310</v>
      </c>
      <c r="F20" s="50" t="s">
        <v>310</v>
      </c>
      <c r="G20" s="51" t="s">
        <v>310</v>
      </c>
      <c r="H20" s="51" t="s">
        <v>310</v>
      </c>
    </row>
    <row r="21" spans="1:8" ht="48" x14ac:dyDescent="0.2">
      <c r="A21" s="52" t="s">
        <v>189</v>
      </c>
      <c r="B21" s="50" t="s">
        <v>38</v>
      </c>
      <c r="C21" s="50"/>
      <c r="D21" s="53" t="s">
        <v>39</v>
      </c>
      <c r="E21" s="50" t="s">
        <v>40</v>
      </c>
      <c r="F21" s="50">
        <v>80</v>
      </c>
      <c r="G21" s="51"/>
      <c r="H21" s="51">
        <f t="shared" si="0"/>
        <v>0</v>
      </c>
    </row>
    <row r="22" spans="1:8" ht="36" x14ac:dyDescent="0.2">
      <c r="A22" s="52" t="s">
        <v>190</v>
      </c>
      <c r="B22" s="50" t="s">
        <v>41</v>
      </c>
      <c r="C22" s="50"/>
      <c r="D22" s="53" t="s">
        <v>42</v>
      </c>
      <c r="E22" s="50" t="s">
        <v>40</v>
      </c>
      <c r="F22" s="50">
        <v>80</v>
      </c>
      <c r="G22" s="51"/>
      <c r="H22" s="51">
        <f t="shared" si="0"/>
        <v>0</v>
      </c>
    </row>
    <row r="23" spans="1:8" s="4" customFormat="1" x14ac:dyDescent="0.2">
      <c r="A23" s="47" t="s">
        <v>191</v>
      </c>
      <c r="B23" s="48"/>
      <c r="C23" s="48" t="s">
        <v>43</v>
      </c>
      <c r="D23" s="49" t="s">
        <v>44</v>
      </c>
      <c r="E23" s="50" t="s">
        <v>310</v>
      </c>
      <c r="F23" s="50" t="s">
        <v>310</v>
      </c>
      <c r="G23" s="51" t="s">
        <v>310</v>
      </c>
      <c r="H23" s="51" t="s">
        <v>310</v>
      </c>
    </row>
    <row r="24" spans="1:8" ht="48" x14ac:dyDescent="0.2">
      <c r="A24" s="52" t="s">
        <v>192</v>
      </c>
      <c r="B24" s="50" t="s">
        <v>230</v>
      </c>
      <c r="C24" s="50"/>
      <c r="D24" s="53" t="s">
        <v>225</v>
      </c>
      <c r="E24" s="50" t="s">
        <v>40</v>
      </c>
      <c r="F24" s="50">
        <v>36</v>
      </c>
      <c r="G24" s="51"/>
      <c r="H24" s="51">
        <f t="shared" si="0"/>
        <v>0</v>
      </c>
    </row>
    <row r="25" spans="1:8" ht="24" x14ac:dyDescent="0.2">
      <c r="A25" s="52" t="s">
        <v>193</v>
      </c>
      <c r="B25" s="50" t="s">
        <v>45</v>
      </c>
      <c r="C25" s="50"/>
      <c r="D25" s="53" t="s">
        <v>46</v>
      </c>
      <c r="E25" s="50" t="s">
        <v>47</v>
      </c>
      <c r="F25" s="50">
        <v>10</v>
      </c>
      <c r="G25" s="51"/>
      <c r="H25" s="51">
        <f t="shared" si="0"/>
        <v>0</v>
      </c>
    </row>
    <row r="26" spans="1:8" ht="24" x14ac:dyDescent="0.2">
      <c r="A26" s="52" t="s">
        <v>194</v>
      </c>
      <c r="B26" s="50" t="s">
        <v>48</v>
      </c>
      <c r="C26" s="50"/>
      <c r="D26" s="53" t="s">
        <v>49</v>
      </c>
      <c r="E26" s="50" t="s">
        <v>47</v>
      </c>
      <c r="F26" s="50">
        <v>6</v>
      </c>
      <c r="G26" s="51"/>
      <c r="H26" s="51">
        <f t="shared" si="0"/>
        <v>0</v>
      </c>
    </row>
    <row r="27" spans="1:8" ht="24" x14ac:dyDescent="0.2">
      <c r="A27" s="52" t="s">
        <v>195</v>
      </c>
      <c r="B27" s="50" t="s">
        <v>50</v>
      </c>
      <c r="C27" s="50"/>
      <c r="D27" s="53" t="s">
        <v>51</v>
      </c>
      <c r="E27" s="50" t="s">
        <v>23</v>
      </c>
      <c r="F27" s="50">
        <v>0.36</v>
      </c>
      <c r="G27" s="51"/>
      <c r="H27" s="51">
        <f t="shared" si="0"/>
        <v>0</v>
      </c>
    </row>
    <row r="28" spans="1:8" ht="36" x14ac:dyDescent="0.2">
      <c r="A28" s="52" t="s">
        <v>196</v>
      </c>
      <c r="B28" s="50" t="s">
        <v>52</v>
      </c>
      <c r="C28" s="50"/>
      <c r="D28" s="53" t="s">
        <v>317</v>
      </c>
      <c r="E28" s="50" t="s">
        <v>47</v>
      </c>
      <c r="F28" s="50">
        <v>10</v>
      </c>
      <c r="G28" s="51"/>
      <c r="H28" s="51">
        <f>ROUND(F28*G28*2,2)</f>
        <v>0</v>
      </c>
    </row>
    <row r="29" spans="1:8" ht="24" x14ac:dyDescent="0.2">
      <c r="A29" s="52" t="s">
        <v>197</v>
      </c>
      <c r="B29" s="50" t="s">
        <v>53</v>
      </c>
      <c r="C29" s="50"/>
      <c r="D29" s="53" t="s">
        <v>54</v>
      </c>
      <c r="E29" s="50" t="s">
        <v>40</v>
      </c>
      <c r="F29" s="50">
        <v>3</v>
      </c>
      <c r="G29" s="51"/>
      <c r="H29" s="51">
        <f t="shared" si="0"/>
        <v>0</v>
      </c>
    </row>
    <row r="30" spans="1:8" ht="36" x14ac:dyDescent="0.2">
      <c r="A30" s="52" t="s">
        <v>198</v>
      </c>
      <c r="B30" s="50" t="s">
        <v>55</v>
      </c>
      <c r="C30" s="50"/>
      <c r="D30" s="53" t="s">
        <v>56</v>
      </c>
      <c r="E30" s="50" t="s">
        <v>23</v>
      </c>
      <c r="F30" s="50">
        <v>1</v>
      </c>
      <c r="G30" s="51"/>
      <c r="H30" s="51">
        <f t="shared" si="0"/>
        <v>0</v>
      </c>
    </row>
    <row r="31" spans="1:8" ht="60" x14ac:dyDescent="0.2">
      <c r="A31" s="52" t="s">
        <v>199</v>
      </c>
      <c r="B31" s="50" t="s">
        <v>57</v>
      </c>
      <c r="C31" s="50"/>
      <c r="D31" s="53" t="s">
        <v>318</v>
      </c>
      <c r="E31" s="50" t="s">
        <v>23</v>
      </c>
      <c r="F31" s="50">
        <v>1</v>
      </c>
      <c r="G31" s="51"/>
      <c r="H31" s="51">
        <f>ROUND(F31*G31*18,2)</f>
        <v>0</v>
      </c>
    </row>
    <row r="32" spans="1:8" s="3" customFormat="1" x14ac:dyDescent="0.2">
      <c r="A32" s="41" t="s">
        <v>200</v>
      </c>
      <c r="B32" s="42"/>
      <c r="C32" s="42" t="s">
        <v>58</v>
      </c>
      <c r="D32" s="43" t="s">
        <v>59</v>
      </c>
      <c r="E32" s="44" t="s">
        <v>310</v>
      </c>
      <c r="F32" s="44" t="s">
        <v>310</v>
      </c>
      <c r="G32" s="45" t="s">
        <v>310</v>
      </c>
      <c r="H32" s="46">
        <f>SUM(H33:H52)</f>
        <v>0</v>
      </c>
    </row>
    <row r="33" spans="1:8" s="4" customFormat="1" x14ac:dyDescent="0.2">
      <c r="A33" s="47" t="s">
        <v>201</v>
      </c>
      <c r="B33" s="48"/>
      <c r="C33" s="48" t="s">
        <v>60</v>
      </c>
      <c r="D33" s="49" t="s">
        <v>61</v>
      </c>
      <c r="E33" s="50" t="s">
        <v>310</v>
      </c>
      <c r="F33" s="50" t="s">
        <v>310</v>
      </c>
      <c r="G33" s="51" t="s">
        <v>310</v>
      </c>
      <c r="H33" s="51" t="s">
        <v>310</v>
      </c>
    </row>
    <row r="34" spans="1:8" ht="60" x14ac:dyDescent="0.2">
      <c r="A34" s="52" t="s">
        <v>202</v>
      </c>
      <c r="B34" s="50" t="s">
        <v>62</v>
      </c>
      <c r="C34" s="50"/>
      <c r="D34" s="53" t="s">
        <v>341</v>
      </c>
      <c r="E34" s="50" t="s">
        <v>40</v>
      </c>
      <c r="F34" s="51">
        <v>2330</v>
      </c>
      <c r="G34" s="51"/>
      <c r="H34" s="51">
        <f>ROUND(F34*G34*1.87,2)</f>
        <v>0</v>
      </c>
    </row>
    <row r="35" spans="1:8" ht="60" x14ac:dyDescent="0.2">
      <c r="A35" s="52" t="s">
        <v>203</v>
      </c>
      <c r="B35" s="50" t="s">
        <v>62</v>
      </c>
      <c r="C35" s="50"/>
      <c r="D35" s="53" t="s">
        <v>343</v>
      </c>
      <c r="E35" s="50" t="s">
        <v>40</v>
      </c>
      <c r="F35" s="50">
        <v>110</v>
      </c>
      <c r="G35" s="51"/>
      <c r="H35" s="51">
        <f>ROUND(F35*G35*1.87,2)</f>
        <v>0</v>
      </c>
    </row>
    <row r="36" spans="1:8" ht="60" x14ac:dyDescent="0.2">
      <c r="A36" s="52" t="s">
        <v>204</v>
      </c>
      <c r="B36" s="50" t="s">
        <v>62</v>
      </c>
      <c r="C36" s="50"/>
      <c r="D36" s="53" t="s">
        <v>342</v>
      </c>
      <c r="E36" s="50" t="s">
        <v>40</v>
      </c>
      <c r="F36" s="50">
        <v>210</v>
      </c>
      <c r="G36" s="51"/>
      <c r="H36" s="51">
        <f>ROUND(F36*G36*1.36,2)</f>
        <v>0</v>
      </c>
    </row>
    <row r="37" spans="1:8" ht="60" x14ac:dyDescent="0.2">
      <c r="A37" s="52" t="s">
        <v>205</v>
      </c>
      <c r="B37" s="50" t="s">
        <v>63</v>
      </c>
      <c r="C37" s="50"/>
      <c r="D37" s="53" t="s">
        <v>344</v>
      </c>
      <c r="E37" s="50" t="s">
        <v>40</v>
      </c>
      <c r="F37" s="51">
        <v>1041</v>
      </c>
      <c r="G37" s="51"/>
      <c r="H37" s="51">
        <f>ROUND(F37*G37*1.05,2)</f>
        <v>0</v>
      </c>
    </row>
    <row r="38" spans="1:8" ht="60" x14ac:dyDescent="0.2">
      <c r="A38" s="52" t="s">
        <v>206</v>
      </c>
      <c r="B38" s="50" t="s">
        <v>64</v>
      </c>
      <c r="C38" s="50"/>
      <c r="D38" s="53" t="s">
        <v>319</v>
      </c>
      <c r="E38" s="50" t="s">
        <v>23</v>
      </c>
      <c r="F38" s="51">
        <v>1671.11</v>
      </c>
      <c r="G38" s="51"/>
      <c r="H38" s="51">
        <f t="shared" si="0"/>
        <v>0</v>
      </c>
    </row>
    <row r="39" spans="1:8" ht="60" x14ac:dyDescent="0.2">
      <c r="A39" s="52" t="s">
        <v>207</v>
      </c>
      <c r="B39" s="50" t="s">
        <v>65</v>
      </c>
      <c r="C39" s="50"/>
      <c r="D39" s="53" t="s">
        <v>345</v>
      </c>
      <c r="E39" s="50" t="s">
        <v>23</v>
      </c>
      <c r="F39" s="51">
        <v>1671.11</v>
      </c>
      <c r="G39" s="51"/>
      <c r="H39" s="51">
        <f>ROUND(F39*G39*8,2)</f>
        <v>0</v>
      </c>
    </row>
    <row r="40" spans="1:8" s="4" customFormat="1" x14ac:dyDescent="0.2">
      <c r="A40" s="47" t="s">
        <v>208</v>
      </c>
      <c r="B40" s="48"/>
      <c r="C40" s="48" t="s">
        <v>66</v>
      </c>
      <c r="D40" s="49" t="s">
        <v>67</v>
      </c>
      <c r="E40" s="50" t="s">
        <v>310</v>
      </c>
      <c r="F40" s="50" t="s">
        <v>310</v>
      </c>
      <c r="G40" s="51" t="s">
        <v>310</v>
      </c>
      <c r="H40" s="51" t="s">
        <v>310</v>
      </c>
    </row>
    <row r="41" spans="1:8" ht="48" x14ac:dyDescent="0.2">
      <c r="A41" s="52" t="s">
        <v>209</v>
      </c>
      <c r="B41" s="50" t="s">
        <v>229</v>
      </c>
      <c r="C41" s="50"/>
      <c r="D41" s="53" t="s">
        <v>68</v>
      </c>
      <c r="E41" s="50" t="s">
        <v>40</v>
      </c>
      <c r="F41" s="51">
        <v>2330</v>
      </c>
      <c r="G41" s="51"/>
      <c r="H41" s="51">
        <f t="shared" si="0"/>
        <v>0</v>
      </c>
    </row>
    <row r="42" spans="1:8" ht="48" x14ac:dyDescent="0.2">
      <c r="A42" s="52" t="s">
        <v>210</v>
      </c>
      <c r="B42" s="50" t="s">
        <v>229</v>
      </c>
      <c r="C42" s="50"/>
      <c r="D42" s="53" t="s">
        <v>69</v>
      </c>
      <c r="E42" s="50" t="s">
        <v>40</v>
      </c>
      <c r="F42" s="50">
        <v>110</v>
      </c>
      <c r="G42" s="51"/>
      <c r="H42" s="51">
        <f t="shared" si="0"/>
        <v>0</v>
      </c>
    </row>
    <row r="43" spans="1:8" ht="48" x14ac:dyDescent="0.2">
      <c r="A43" s="52" t="s">
        <v>211</v>
      </c>
      <c r="B43" s="50" t="s">
        <v>229</v>
      </c>
      <c r="C43" s="50"/>
      <c r="D43" s="53" t="s">
        <v>320</v>
      </c>
      <c r="E43" s="50" t="s">
        <v>40</v>
      </c>
      <c r="F43" s="50">
        <v>210</v>
      </c>
      <c r="G43" s="51"/>
      <c r="H43" s="51">
        <f t="shared" si="0"/>
        <v>0</v>
      </c>
    </row>
    <row r="44" spans="1:8" s="4" customFormat="1" ht="24" x14ac:dyDescent="0.2">
      <c r="A44" s="47" t="s">
        <v>212</v>
      </c>
      <c r="B44" s="48"/>
      <c r="C44" s="48" t="s">
        <v>66</v>
      </c>
      <c r="D44" s="49" t="s">
        <v>70</v>
      </c>
      <c r="E44" s="50" t="s">
        <v>310</v>
      </c>
      <c r="F44" s="50" t="s">
        <v>310</v>
      </c>
      <c r="G44" s="51" t="s">
        <v>310</v>
      </c>
      <c r="H44" s="51" t="s">
        <v>310</v>
      </c>
    </row>
    <row r="45" spans="1:8" ht="48" x14ac:dyDescent="0.2">
      <c r="A45" s="52" t="s">
        <v>213</v>
      </c>
      <c r="B45" s="50" t="s">
        <v>71</v>
      </c>
      <c r="C45" s="50"/>
      <c r="D45" s="53" t="s">
        <v>323</v>
      </c>
      <c r="E45" s="50" t="s">
        <v>40</v>
      </c>
      <c r="F45" s="51">
        <v>2330</v>
      </c>
      <c r="G45" s="51"/>
      <c r="H45" s="51">
        <f t="shared" si="0"/>
        <v>0</v>
      </c>
    </row>
    <row r="46" spans="1:8" ht="36" x14ac:dyDescent="0.2">
      <c r="A46" s="52" t="s">
        <v>214</v>
      </c>
      <c r="B46" s="50" t="s">
        <v>71</v>
      </c>
      <c r="C46" s="50"/>
      <c r="D46" s="53" t="s">
        <v>324</v>
      </c>
      <c r="E46" s="50" t="s">
        <v>40</v>
      </c>
      <c r="F46" s="50">
        <v>110</v>
      </c>
      <c r="G46" s="51"/>
      <c r="H46" s="51">
        <f t="shared" si="0"/>
        <v>0</v>
      </c>
    </row>
    <row r="47" spans="1:8" s="4" customFormat="1" x14ac:dyDescent="0.2">
      <c r="A47" s="47" t="s">
        <v>215</v>
      </c>
      <c r="B47" s="48"/>
      <c r="C47" s="48" t="s">
        <v>72</v>
      </c>
      <c r="D47" s="49" t="s">
        <v>73</v>
      </c>
      <c r="E47" s="50" t="s">
        <v>310</v>
      </c>
      <c r="F47" s="50" t="s">
        <v>310</v>
      </c>
      <c r="G47" s="51" t="s">
        <v>310</v>
      </c>
      <c r="H47" s="51" t="s">
        <v>310</v>
      </c>
    </row>
    <row r="48" spans="1:8" ht="36" x14ac:dyDescent="0.2">
      <c r="A48" s="52" t="s">
        <v>216</v>
      </c>
      <c r="B48" s="50" t="s">
        <v>74</v>
      </c>
      <c r="C48" s="50"/>
      <c r="D48" s="53" t="s">
        <v>75</v>
      </c>
      <c r="E48" s="50" t="s">
        <v>40</v>
      </c>
      <c r="F48" s="51">
        <v>1041</v>
      </c>
      <c r="G48" s="51"/>
      <c r="H48" s="51">
        <f t="shared" si="0"/>
        <v>0</v>
      </c>
    </row>
    <row r="49" spans="1:8" s="4" customFormat="1" x14ac:dyDescent="0.2">
      <c r="A49" s="47" t="s">
        <v>217</v>
      </c>
      <c r="B49" s="48"/>
      <c r="C49" s="48" t="s">
        <v>263</v>
      </c>
      <c r="D49" s="49" t="s">
        <v>76</v>
      </c>
      <c r="E49" s="50" t="s">
        <v>310</v>
      </c>
      <c r="F49" s="50" t="s">
        <v>310</v>
      </c>
      <c r="G49" s="51" t="s">
        <v>310</v>
      </c>
      <c r="H49" s="51" t="s">
        <v>310</v>
      </c>
    </row>
    <row r="50" spans="1:8" ht="48" x14ac:dyDescent="0.2">
      <c r="A50" s="52" t="s">
        <v>218</v>
      </c>
      <c r="B50" s="50" t="s">
        <v>77</v>
      </c>
      <c r="C50" s="50"/>
      <c r="D50" s="53" t="s">
        <v>322</v>
      </c>
      <c r="E50" s="50" t="s">
        <v>40</v>
      </c>
      <c r="F50" s="51">
        <v>2078</v>
      </c>
      <c r="G50" s="51"/>
      <c r="H50" s="51">
        <f t="shared" si="0"/>
        <v>0</v>
      </c>
    </row>
    <row r="51" spans="1:8" ht="48" x14ac:dyDescent="0.2">
      <c r="A51" s="52" t="s">
        <v>219</v>
      </c>
      <c r="B51" s="50" t="s">
        <v>77</v>
      </c>
      <c r="C51" s="50"/>
      <c r="D51" s="53" t="s">
        <v>321</v>
      </c>
      <c r="E51" s="50" t="s">
        <v>40</v>
      </c>
      <c r="F51" s="50">
        <v>93</v>
      </c>
      <c r="G51" s="51"/>
      <c r="H51" s="51">
        <f t="shared" si="0"/>
        <v>0</v>
      </c>
    </row>
    <row r="52" spans="1:8" ht="36" x14ac:dyDescent="0.2">
      <c r="A52" s="52" t="s">
        <v>220</v>
      </c>
      <c r="B52" s="50" t="s">
        <v>78</v>
      </c>
      <c r="C52" s="50"/>
      <c r="D52" s="53" t="s">
        <v>312</v>
      </c>
      <c r="E52" s="50" t="s">
        <v>40</v>
      </c>
      <c r="F52" s="50">
        <v>210</v>
      </c>
      <c r="G52" s="51"/>
      <c r="H52" s="51">
        <f t="shared" si="0"/>
        <v>0</v>
      </c>
    </row>
    <row r="53" spans="1:8" s="3" customFormat="1" x14ac:dyDescent="0.2">
      <c r="A53" s="41" t="s">
        <v>303</v>
      </c>
      <c r="B53" s="42"/>
      <c r="C53" s="42" t="s">
        <v>79</v>
      </c>
      <c r="D53" s="43" t="s">
        <v>80</v>
      </c>
      <c r="E53" s="44" t="s">
        <v>310</v>
      </c>
      <c r="F53" s="44" t="s">
        <v>310</v>
      </c>
      <c r="G53" s="45" t="s">
        <v>310</v>
      </c>
      <c r="H53" s="46">
        <f>SUM(H54:H59)</f>
        <v>0</v>
      </c>
    </row>
    <row r="54" spans="1:8" s="4" customFormat="1" x14ac:dyDescent="0.2">
      <c r="A54" s="47" t="s">
        <v>231</v>
      </c>
      <c r="B54" s="48"/>
      <c r="C54" s="48" t="s">
        <v>81</v>
      </c>
      <c r="D54" s="49" t="s">
        <v>82</v>
      </c>
      <c r="E54" s="50" t="s">
        <v>310</v>
      </c>
      <c r="F54" s="50" t="s">
        <v>310</v>
      </c>
      <c r="G54" s="51" t="s">
        <v>310</v>
      </c>
      <c r="H54" s="51" t="s">
        <v>310</v>
      </c>
    </row>
    <row r="55" spans="1:8" ht="48" x14ac:dyDescent="0.2">
      <c r="A55" s="52" t="s">
        <v>232</v>
      </c>
      <c r="B55" s="50" t="s">
        <v>375</v>
      </c>
      <c r="C55" s="50"/>
      <c r="D55" s="53" t="s">
        <v>313</v>
      </c>
      <c r="E55" s="50" t="s">
        <v>40</v>
      </c>
      <c r="F55" s="51">
        <v>2078</v>
      </c>
      <c r="G55" s="51"/>
      <c r="H55" s="51">
        <f t="shared" si="0"/>
        <v>0</v>
      </c>
    </row>
    <row r="56" spans="1:8" ht="48" x14ac:dyDescent="0.2">
      <c r="A56" s="52" t="s">
        <v>233</v>
      </c>
      <c r="B56" s="50" t="s">
        <v>374</v>
      </c>
      <c r="C56" s="50"/>
      <c r="D56" s="53" t="s">
        <v>314</v>
      </c>
      <c r="E56" s="50" t="s">
        <v>40</v>
      </c>
      <c r="F56" s="50">
        <v>93</v>
      </c>
      <c r="G56" s="51"/>
      <c r="H56" s="51">
        <f t="shared" si="0"/>
        <v>0</v>
      </c>
    </row>
    <row r="57" spans="1:8" ht="48" x14ac:dyDescent="0.2">
      <c r="A57" s="52" t="s">
        <v>234</v>
      </c>
      <c r="B57" s="50" t="s">
        <v>374</v>
      </c>
      <c r="C57" s="50"/>
      <c r="D57" s="53" t="s">
        <v>315</v>
      </c>
      <c r="E57" s="50" t="s">
        <v>40</v>
      </c>
      <c r="F57" s="50">
        <v>210</v>
      </c>
      <c r="G57" s="51"/>
      <c r="H57" s="51">
        <f t="shared" si="0"/>
        <v>0</v>
      </c>
    </row>
    <row r="58" spans="1:8" ht="36" x14ac:dyDescent="0.2">
      <c r="A58" s="52" t="s">
        <v>235</v>
      </c>
      <c r="B58" s="50" t="s">
        <v>373</v>
      </c>
      <c r="C58" s="50"/>
      <c r="D58" s="53" t="s">
        <v>83</v>
      </c>
      <c r="E58" s="50" t="s">
        <v>40</v>
      </c>
      <c r="F58" s="51">
        <v>1041</v>
      </c>
      <c r="G58" s="51"/>
      <c r="H58" s="51">
        <f t="shared" si="0"/>
        <v>0</v>
      </c>
    </row>
    <row r="59" spans="1:8" ht="60" x14ac:dyDescent="0.2">
      <c r="A59" s="52" t="s">
        <v>236</v>
      </c>
      <c r="B59" s="50" t="s">
        <v>373</v>
      </c>
      <c r="C59" s="50"/>
      <c r="D59" s="53" t="s">
        <v>316</v>
      </c>
      <c r="E59" s="50" t="s">
        <v>40</v>
      </c>
      <c r="F59" s="50">
        <v>36</v>
      </c>
      <c r="G59" s="51"/>
      <c r="H59" s="51">
        <f t="shared" si="0"/>
        <v>0</v>
      </c>
    </row>
    <row r="60" spans="1:8" s="3" customFormat="1" x14ac:dyDescent="0.2">
      <c r="A60" s="41" t="s">
        <v>304</v>
      </c>
      <c r="B60" s="42"/>
      <c r="C60" s="42" t="s">
        <v>84</v>
      </c>
      <c r="D60" s="43" t="s">
        <v>173</v>
      </c>
      <c r="E60" s="44" t="s">
        <v>310</v>
      </c>
      <c r="F60" s="44" t="s">
        <v>310</v>
      </c>
      <c r="G60" s="45" t="s">
        <v>310</v>
      </c>
      <c r="H60" s="46">
        <f>SUM(H61:H64)</f>
        <v>0</v>
      </c>
    </row>
    <row r="61" spans="1:8" s="4" customFormat="1" x14ac:dyDescent="0.2">
      <c r="A61" s="47" t="s">
        <v>237</v>
      </c>
      <c r="B61" s="48"/>
      <c r="C61" s="48" t="s">
        <v>85</v>
      </c>
      <c r="D61" s="49" t="s">
        <v>86</v>
      </c>
      <c r="E61" s="50" t="s">
        <v>310</v>
      </c>
      <c r="F61" s="50" t="s">
        <v>310</v>
      </c>
      <c r="G61" s="51" t="s">
        <v>310</v>
      </c>
      <c r="H61" s="51" t="s">
        <v>310</v>
      </c>
    </row>
    <row r="62" spans="1:8" ht="36" x14ac:dyDescent="0.2">
      <c r="A62" s="52" t="s">
        <v>238</v>
      </c>
      <c r="B62" s="50" t="s">
        <v>372</v>
      </c>
      <c r="C62" s="50"/>
      <c r="D62" s="53" t="s">
        <v>87</v>
      </c>
      <c r="E62" s="50" t="s">
        <v>40</v>
      </c>
      <c r="F62" s="50">
        <v>160</v>
      </c>
      <c r="G62" s="51"/>
      <c r="H62" s="51">
        <f t="shared" si="0"/>
        <v>0</v>
      </c>
    </row>
    <row r="63" spans="1:8" ht="24" x14ac:dyDescent="0.2">
      <c r="A63" s="52" t="s">
        <v>239</v>
      </c>
      <c r="B63" s="50" t="s">
        <v>371</v>
      </c>
      <c r="C63" s="50"/>
      <c r="D63" s="53" t="s">
        <v>88</v>
      </c>
      <c r="E63" s="50" t="s">
        <v>40</v>
      </c>
      <c r="F63" s="51">
        <v>1040</v>
      </c>
      <c r="G63" s="51"/>
      <c r="H63" s="51">
        <f t="shared" si="0"/>
        <v>0</v>
      </c>
    </row>
    <row r="64" spans="1:8" ht="36" x14ac:dyDescent="0.2">
      <c r="A64" s="52" t="s">
        <v>240</v>
      </c>
      <c r="B64" s="50" t="s">
        <v>370</v>
      </c>
      <c r="C64" s="50"/>
      <c r="D64" s="53" t="s">
        <v>89</v>
      </c>
      <c r="E64" s="50" t="s">
        <v>40</v>
      </c>
      <c r="F64" s="51">
        <v>1040</v>
      </c>
      <c r="G64" s="51"/>
      <c r="H64" s="51">
        <f t="shared" si="0"/>
        <v>0</v>
      </c>
    </row>
    <row r="65" spans="1:8" s="3" customFormat="1" x14ac:dyDescent="0.2">
      <c r="A65" s="41" t="s">
        <v>305</v>
      </c>
      <c r="B65" s="42"/>
      <c r="C65" s="42" t="s">
        <v>90</v>
      </c>
      <c r="D65" s="43" t="s">
        <v>174</v>
      </c>
      <c r="E65" s="44" t="s">
        <v>310</v>
      </c>
      <c r="F65" s="44" t="s">
        <v>310</v>
      </c>
      <c r="G65" s="45" t="s">
        <v>310</v>
      </c>
      <c r="H65" s="46">
        <f>SUM(H66:H73)</f>
        <v>0</v>
      </c>
    </row>
    <row r="66" spans="1:8" s="4" customFormat="1" x14ac:dyDescent="0.2">
      <c r="A66" s="47" t="s">
        <v>241</v>
      </c>
      <c r="B66" s="48"/>
      <c r="C66" s="48" t="s">
        <v>91</v>
      </c>
      <c r="D66" s="49" t="s">
        <v>92</v>
      </c>
      <c r="E66" s="50" t="s">
        <v>310</v>
      </c>
      <c r="F66" s="50" t="s">
        <v>310</v>
      </c>
      <c r="G66" s="51" t="s">
        <v>310</v>
      </c>
      <c r="H66" s="51" t="s">
        <v>310</v>
      </c>
    </row>
    <row r="67" spans="1:8" ht="36" x14ac:dyDescent="0.2">
      <c r="A67" s="52" t="s">
        <v>243</v>
      </c>
      <c r="B67" s="50" t="s">
        <v>93</v>
      </c>
      <c r="C67" s="50"/>
      <c r="D67" s="53" t="s">
        <v>94</v>
      </c>
      <c r="E67" s="50" t="s">
        <v>40</v>
      </c>
      <c r="F67" s="50">
        <v>73</v>
      </c>
      <c r="G67" s="51"/>
      <c r="H67" s="51">
        <f t="shared" si="0"/>
        <v>0</v>
      </c>
    </row>
    <row r="68" spans="1:8" ht="36" x14ac:dyDescent="0.2">
      <c r="A68" s="52" t="s">
        <v>242</v>
      </c>
      <c r="B68" s="50" t="s">
        <v>95</v>
      </c>
      <c r="C68" s="50"/>
      <c r="D68" s="53" t="s">
        <v>96</v>
      </c>
      <c r="E68" s="50" t="s">
        <v>40</v>
      </c>
      <c r="F68" s="50">
        <v>4</v>
      </c>
      <c r="G68" s="51"/>
      <c r="H68" s="51">
        <f t="shared" si="0"/>
        <v>0</v>
      </c>
    </row>
    <row r="69" spans="1:8" ht="36" x14ac:dyDescent="0.2">
      <c r="A69" s="52" t="s">
        <v>244</v>
      </c>
      <c r="B69" s="50" t="s">
        <v>97</v>
      </c>
      <c r="C69" s="50"/>
      <c r="D69" s="53" t="s">
        <v>98</v>
      </c>
      <c r="E69" s="50" t="s">
        <v>40</v>
      </c>
      <c r="F69" s="50">
        <v>4.5</v>
      </c>
      <c r="G69" s="51"/>
      <c r="H69" s="51">
        <f t="shared" si="0"/>
        <v>0</v>
      </c>
    </row>
    <row r="70" spans="1:8" s="4" customFormat="1" x14ac:dyDescent="0.2">
      <c r="A70" s="47" t="s">
        <v>245</v>
      </c>
      <c r="B70" s="48"/>
      <c r="C70" s="48" t="s">
        <v>99</v>
      </c>
      <c r="D70" s="49" t="s">
        <v>100</v>
      </c>
      <c r="E70" s="50"/>
      <c r="F70" s="50"/>
      <c r="G70" s="51"/>
      <c r="H70" s="51">
        <f t="shared" si="0"/>
        <v>0</v>
      </c>
    </row>
    <row r="71" spans="1:8" ht="24" x14ac:dyDescent="0.2">
      <c r="A71" s="52" t="s">
        <v>246</v>
      </c>
      <c r="B71" s="50" t="s">
        <v>101</v>
      </c>
      <c r="C71" s="50"/>
      <c r="D71" s="53" t="s">
        <v>102</v>
      </c>
      <c r="E71" s="50" t="s">
        <v>18</v>
      </c>
      <c r="F71" s="50">
        <v>24</v>
      </c>
      <c r="G71" s="51"/>
      <c r="H71" s="51">
        <f t="shared" si="0"/>
        <v>0</v>
      </c>
    </row>
    <row r="72" spans="1:8" ht="36" x14ac:dyDescent="0.2">
      <c r="A72" s="52" t="s">
        <v>247</v>
      </c>
      <c r="B72" s="50" t="s">
        <v>103</v>
      </c>
      <c r="C72" s="50"/>
      <c r="D72" s="53" t="s">
        <v>104</v>
      </c>
      <c r="E72" s="50" t="s">
        <v>18</v>
      </c>
      <c r="F72" s="50">
        <v>22</v>
      </c>
      <c r="G72" s="51"/>
      <c r="H72" s="51">
        <f t="shared" si="0"/>
        <v>0</v>
      </c>
    </row>
    <row r="73" spans="1:8" ht="36" x14ac:dyDescent="0.2">
      <c r="A73" s="52" t="s">
        <v>248</v>
      </c>
      <c r="B73" s="50" t="s">
        <v>103</v>
      </c>
      <c r="C73" s="50"/>
      <c r="D73" s="53" t="s">
        <v>105</v>
      </c>
      <c r="E73" s="50" t="s">
        <v>18</v>
      </c>
      <c r="F73" s="50">
        <v>2</v>
      </c>
      <c r="G73" s="51"/>
      <c r="H73" s="51">
        <f t="shared" ref="H73:H129" si="1">ROUND(F73*G73,2)</f>
        <v>0</v>
      </c>
    </row>
    <row r="74" spans="1:8" s="3" customFormat="1" x14ac:dyDescent="0.2">
      <c r="A74" s="41" t="s">
        <v>306</v>
      </c>
      <c r="B74" s="42"/>
      <c r="C74" s="42" t="s">
        <v>106</v>
      </c>
      <c r="D74" s="43" t="s">
        <v>107</v>
      </c>
      <c r="E74" s="44" t="s">
        <v>310</v>
      </c>
      <c r="F74" s="44" t="s">
        <v>310</v>
      </c>
      <c r="G74" s="45" t="s">
        <v>310</v>
      </c>
      <c r="H74" s="46">
        <f>SUM(H75:H81)</f>
        <v>0</v>
      </c>
    </row>
    <row r="75" spans="1:8" s="4" customFormat="1" x14ac:dyDescent="0.2">
      <c r="A75" s="47" t="s">
        <v>249</v>
      </c>
      <c r="B75" s="48"/>
      <c r="C75" s="48" t="s">
        <v>108</v>
      </c>
      <c r="D75" s="49" t="s">
        <v>109</v>
      </c>
      <c r="E75" s="50" t="s">
        <v>310</v>
      </c>
      <c r="F75" s="50" t="s">
        <v>310</v>
      </c>
      <c r="G75" s="51" t="s">
        <v>310</v>
      </c>
      <c r="H75" s="51" t="s">
        <v>310</v>
      </c>
    </row>
    <row r="76" spans="1:8" ht="36" x14ac:dyDescent="0.2">
      <c r="A76" s="52" t="s">
        <v>250</v>
      </c>
      <c r="B76" s="50" t="s">
        <v>110</v>
      </c>
      <c r="C76" s="50"/>
      <c r="D76" s="53" t="s">
        <v>111</v>
      </c>
      <c r="E76" s="50" t="s">
        <v>47</v>
      </c>
      <c r="F76" s="50">
        <v>640</v>
      </c>
      <c r="G76" s="51"/>
      <c r="H76" s="51">
        <f t="shared" si="1"/>
        <v>0</v>
      </c>
    </row>
    <row r="77" spans="1:8" ht="60" x14ac:dyDescent="0.2">
      <c r="A77" s="52" t="s">
        <v>251</v>
      </c>
      <c r="B77" s="50" t="s">
        <v>172</v>
      </c>
      <c r="C77" s="50"/>
      <c r="D77" s="53" t="s">
        <v>112</v>
      </c>
      <c r="E77" s="50" t="s">
        <v>47</v>
      </c>
      <c r="F77" s="50">
        <v>273</v>
      </c>
      <c r="G77" s="51"/>
      <c r="H77" s="51">
        <f t="shared" si="1"/>
        <v>0</v>
      </c>
    </row>
    <row r="78" spans="1:8" ht="36" x14ac:dyDescent="0.2">
      <c r="A78" s="52" t="s">
        <v>252</v>
      </c>
      <c r="B78" s="50" t="s">
        <v>172</v>
      </c>
      <c r="C78" s="50"/>
      <c r="D78" s="53" t="s">
        <v>113</v>
      </c>
      <c r="E78" s="50" t="s">
        <v>47</v>
      </c>
      <c r="F78" s="50">
        <v>70</v>
      </c>
      <c r="G78" s="51"/>
      <c r="H78" s="51">
        <f t="shared" si="1"/>
        <v>0</v>
      </c>
    </row>
    <row r="79" spans="1:8" s="4" customFormat="1" x14ac:dyDescent="0.2">
      <c r="A79" s="47" t="s">
        <v>253</v>
      </c>
      <c r="B79" s="48"/>
      <c r="C79" s="48" t="s">
        <v>254</v>
      </c>
      <c r="D79" s="49" t="s">
        <v>114</v>
      </c>
      <c r="E79" s="50" t="s">
        <v>310</v>
      </c>
      <c r="F79" s="50" t="s">
        <v>310</v>
      </c>
      <c r="G79" s="51" t="s">
        <v>310</v>
      </c>
      <c r="H79" s="51" t="s">
        <v>310</v>
      </c>
    </row>
    <row r="80" spans="1:8" ht="24" x14ac:dyDescent="0.2">
      <c r="A80" s="52" t="s">
        <v>255</v>
      </c>
      <c r="B80" s="50" t="s">
        <v>115</v>
      </c>
      <c r="C80" s="50"/>
      <c r="D80" s="53" t="s">
        <v>116</v>
      </c>
      <c r="E80" s="50" t="s">
        <v>47</v>
      </c>
      <c r="F80" s="50">
        <v>682</v>
      </c>
      <c r="G80" s="51"/>
      <c r="H80" s="51">
        <f t="shared" si="1"/>
        <v>0</v>
      </c>
    </row>
    <row r="81" spans="1:8" ht="36" x14ac:dyDescent="0.2">
      <c r="A81" s="52" t="s">
        <v>256</v>
      </c>
      <c r="B81" s="50" t="s">
        <v>115</v>
      </c>
      <c r="C81" s="50"/>
      <c r="D81" s="53" t="s">
        <v>117</v>
      </c>
      <c r="E81" s="50" t="s">
        <v>47</v>
      </c>
      <c r="F81" s="50">
        <v>10</v>
      </c>
      <c r="G81" s="51"/>
      <c r="H81" s="51">
        <f t="shared" si="1"/>
        <v>0</v>
      </c>
    </row>
    <row r="82" spans="1:8" s="3" customFormat="1" ht="24" x14ac:dyDescent="0.2">
      <c r="A82" s="41" t="s">
        <v>307</v>
      </c>
      <c r="B82" s="42"/>
      <c r="C82" s="42"/>
      <c r="D82" s="43" t="s">
        <v>175</v>
      </c>
      <c r="E82" s="44" t="s">
        <v>310</v>
      </c>
      <c r="F82" s="44" t="s">
        <v>310</v>
      </c>
      <c r="G82" s="45" t="s">
        <v>310</v>
      </c>
      <c r="H82" s="46">
        <f>SUM(H83:H88)</f>
        <v>0</v>
      </c>
    </row>
    <row r="83" spans="1:8" s="4" customFormat="1" x14ac:dyDescent="0.2">
      <c r="A83" s="47" t="s">
        <v>257</v>
      </c>
      <c r="B83" s="48"/>
      <c r="C83" s="48"/>
      <c r="D83" s="49" t="s">
        <v>118</v>
      </c>
      <c r="E83" s="50" t="s">
        <v>310</v>
      </c>
      <c r="F83" s="50" t="s">
        <v>310</v>
      </c>
      <c r="G83" s="51" t="s">
        <v>310</v>
      </c>
      <c r="H83" s="51" t="s">
        <v>310</v>
      </c>
    </row>
    <row r="84" spans="1:8" ht="36" x14ac:dyDescent="0.2">
      <c r="A84" s="52" t="s">
        <v>258</v>
      </c>
      <c r="B84" s="50" t="s">
        <v>369</v>
      </c>
      <c r="C84" s="50"/>
      <c r="D84" s="53" t="s">
        <v>119</v>
      </c>
      <c r="E84" s="50" t="s">
        <v>47</v>
      </c>
      <c r="F84" s="50">
        <v>90</v>
      </c>
      <c r="G84" s="51"/>
      <c r="H84" s="51">
        <f t="shared" si="1"/>
        <v>0</v>
      </c>
    </row>
    <row r="85" spans="1:8" s="4" customFormat="1" x14ac:dyDescent="0.2">
      <c r="A85" s="47" t="s">
        <v>259</v>
      </c>
      <c r="B85" s="48"/>
      <c r="C85" s="48"/>
      <c r="D85" s="49" t="s">
        <v>120</v>
      </c>
      <c r="E85" s="50" t="s">
        <v>310</v>
      </c>
      <c r="F85" s="50" t="s">
        <v>310</v>
      </c>
      <c r="G85" s="51" t="s">
        <v>310</v>
      </c>
      <c r="H85" s="51" t="s">
        <v>310</v>
      </c>
    </row>
    <row r="86" spans="1:8" ht="24" x14ac:dyDescent="0.2">
      <c r="A86" s="52" t="s">
        <v>260</v>
      </c>
      <c r="B86" s="50" t="s">
        <v>368</v>
      </c>
      <c r="C86" s="50"/>
      <c r="D86" s="53" t="s">
        <v>221</v>
      </c>
      <c r="E86" s="50" t="s">
        <v>18</v>
      </c>
      <c r="F86" s="50">
        <v>24</v>
      </c>
      <c r="G86" s="51"/>
      <c r="H86" s="51">
        <f t="shared" si="1"/>
        <v>0</v>
      </c>
    </row>
    <row r="87" spans="1:8" ht="24" x14ac:dyDescent="0.2">
      <c r="A87" s="52" t="s">
        <v>261</v>
      </c>
      <c r="B87" s="50" t="s">
        <v>367</v>
      </c>
      <c r="C87" s="50"/>
      <c r="D87" s="53" t="s">
        <v>222</v>
      </c>
      <c r="E87" s="50" t="s">
        <v>18</v>
      </c>
      <c r="F87" s="50">
        <v>1</v>
      </c>
      <c r="G87" s="51"/>
      <c r="H87" s="51">
        <f t="shared" si="1"/>
        <v>0</v>
      </c>
    </row>
    <row r="88" spans="1:8" ht="24" x14ac:dyDescent="0.2">
      <c r="A88" s="52" t="s">
        <v>262</v>
      </c>
      <c r="B88" s="50" t="s">
        <v>366</v>
      </c>
      <c r="C88" s="50"/>
      <c r="D88" s="53" t="s">
        <v>223</v>
      </c>
      <c r="E88" s="50" t="s">
        <v>18</v>
      </c>
      <c r="F88" s="50">
        <v>13</v>
      </c>
      <c r="G88" s="51"/>
      <c r="H88" s="51">
        <f t="shared" si="1"/>
        <v>0</v>
      </c>
    </row>
    <row r="89" spans="1:8" s="3" customFormat="1" x14ac:dyDescent="0.2">
      <c r="A89" s="41" t="s">
        <v>308</v>
      </c>
      <c r="B89" s="42"/>
      <c r="C89" s="42" t="s">
        <v>121</v>
      </c>
      <c r="D89" s="43" t="s">
        <v>122</v>
      </c>
      <c r="E89" s="44" t="s">
        <v>310</v>
      </c>
      <c r="F89" s="44" t="s">
        <v>310</v>
      </c>
      <c r="G89" s="45" t="s">
        <v>310</v>
      </c>
      <c r="H89" s="46">
        <f>SUM(H90:H108)</f>
        <v>0</v>
      </c>
    </row>
    <row r="90" spans="1:8" s="4" customFormat="1" x14ac:dyDescent="0.2">
      <c r="A90" s="47" t="s">
        <v>264</v>
      </c>
      <c r="B90" s="48"/>
      <c r="C90" s="48"/>
      <c r="D90" s="49" t="s">
        <v>123</v>
      </c>
      <c r="E90" s="50" t="s">
        <v>310</v>
      </c>
      <c r="F90" s="50" t="s">
        <v>310</v>
      </c>
      <c r="G90" s="51" t="s">
        <v>310</v>
      </c>
      <c r="H90" s="51" t="s">
        <v>310</v>
      </c>
    </row>
    <row r="91" spans="1:8" ht="48" x14ac:dyDescent="0.2">
      <c r="A91" s="52" t="s">
        <v>265</v>
      </c>
      <c r="B91" s="50" t="s">
        <v>124</v>
      </c>
      <c r="C91" s="50"/>
      <c r="D91" s="53" t="s">
        <v>224</v>
      </c>
      <c r="E91" s="50" t="s">
        <v>23</v>
      </c>
      <c r="F91" s="50">
        <v>393.39</v>
      </c>
      <c r="G91" s="51"/>
      <c r="H91" s="51">
        <f t="shared" si="1"/>
        <v>0</v>
      </c>
    </row>
    <row r="92" spans="1:8" ht="24" x14ac:dyDescent="0.2">
      <c r="A92" s="52" t="s">
        <v>266</v>
      </c>
      <c r="B92" s="50" t="s">
        <v>365</v>
      </c>
      <c r="C92" s="50"/>
      <c r="D92" s="53" t="s">
        <v>125</v>
      </c>
      <c r="E92" s="50" t="s">
        <v>23</v>
      </c>
      <c r="F92" s="50">
        <v>88.4</v>
      </c>
      <c r="G92" s="51"/>
      <c r="H92" s="51">
        <f t="shared" si="1"/>
        <v>0</v>
      </c>
    </row>
    <row r="93" spans="1:8" ht="48" x14ac:dyDescent="0.2">
      <c r="A93" s="52" t="s">
        <v>267</v>
      </c>
      <c r="B93" s="50" t="s">
        <v>126</v>
      </c>
      <c r="C93" s="50"/>
      <c r="D93" s="53" t="s">
        <v>127</v>
      </c>
      <c r="E93" s="50" t="s">
        <v>40</v>
      </c>
      <c r="F93" s="50">
        <v>677</v>
      </c>
      <c r="G93" s="51"/>
      <c r="H93" s="51">
        <f t="shared" si="1"/>
        <v>0</v>
      </c>
    </row>
    <row r="94" spans="1:8" ht="60" x14ac:dyDescent="0.2">
      <c r="A94" s="52" t="s">
        <v>268</v>
      </c>
      <c r="B94" s="50" t="s">
        <v>128</v>
      </c>
      <c r="C94" s="50"/>
      <c r="D94" s="53" t="s">
        <v>346</v>
      </c>
      <c r="E94" s="50" t="s">
        <v>23</v>
      </c>
      <c r="F94" s="50">
        <v>481.79</v>
      </c>
      <c r="G94" s="51"/>
      <c r="H94" s="51">
        <f t="shared" si="1"/>
        <v>0</v>
      </c>
    </row>
    <row r="95" spans="1:8" ht="48" x14ac:dyDescent="0.2">
      <c r="A95" s="52" t="s">
        <v>269</v>
      </c>
      <c r="B95" s="50" t="s">
        <v>129</v>
      </c>
      <c r="C95" s="50"/>
      <c r="D95" s="53" t="s">
        <v>376</v>
      </c>
      <c r="E95" s="50" t="s">
        <v>23</v>
      </c>
      <c r="F95" s="50">
        <v>481.79</v>
      </c>
      <c r="G95" s="51"/>
      <c r="H95" s="51">
        <f>ROUND(F95*G95*5,2)</f>
        <v>0</v>
      </c>
    </row>
    <row r="96" spans="1:8" ht="48" x14ac:dyDescent="0.2">
      <c r="A96" s="52" t="s">
        <v>270</v>
      </c>
      <c r="B96" s="50" t="s">
        <v>226</v>
      </c>
      <c r="C96" s="50"/>
      <c r="D96" s="53" t="s">
        <v>130</v>
      </c>
      <c r="E96" s="50" t="s">
        <v>23</v>
      </c>
      <c r="F96" s="50">
        <v>481.79</v>
      </c>
      <c r="G96" s="51"/>
      <c r="H96" s="51">
        <f t="shared" si="1"/>
        <v>0</v>
      </c>
    </row>
    <row r="97" spans="1:8" s="4" customFormat="1" x14ac:dyDescent="0.2">
      <c r="A97" s="47" t="s">
        <v>271</v>
      </c>
      <c r="B97" s="48"/>
      <c r="C97" s="48"/>
      <c r="D97" s="49" t="s">
        <v>131</v>
      </c>
      <c r="E97" s="50" t="s">
        <v>310</v>
      </c>
      <c r="F97" s="50" t="s">
        <v>310</v>
      </c>
      <c r="G97" s="51" t="s">
        <v>310</v>
      </c>
      <c r="H97" s="51" t="s">
        <v>310</v>
      </c>
    </row>
    <row r="98" spans="1:8" ht="48" x14ac:dyDescent="0.2">
      <c r="A98" s="52" t="s">
        <v>272</v>
      </c>
      <c r="B98" s="50" t="s">
        <v>132</v>
      </c>
      <c r="C98" s="50"/>
      <c r="D98" s="53" t="s">
        <v>133</v>
      </c>
      <c r="E98" s="50" t="s">
        <v>47</v>
      </c>
      <c r="F98" s="50">
        <v>199</v>
      </c>
      <c r="G98" s="51"/>
      <c r="H98" s="51">
        <f t="shared" si="1"/>
        <v>0</v>
      </c>
    </row>
    <row r="99" spans="1:8" ht="48" x14ac:dyDescent="0.2">
      <c r="A99" s="52" t="s">
        <v>273</v>
      </c>
      <c r="B99" s="50" t="s">
        <v>134</v>
      </c>
      <c r="C99" s="50"/>
      <c r="D99" s="53" t="s">
        <v>135</v>
      </c>
      <c r="E99" s="50" t="s">
        <v>47</v>
      </c>
      <c r="F99" s="50">
        <v>42</v>
      </c>
      <c r="G99" s="51"/>
      <c r="H99" s="51">
        <f t="shared" si="1"/>
        <v>0</v>
      </c>
    </row>
    <row r="100" spans="1:8" s="4" customFormat="1" x14ac:dyDescent="0.2">
      <c r="A100" s="47" t="s">
        <v>274</v>
      </c>
      <c r="B100" s="48"/>
      <c r="C100" s="48"/>
      <c r="D100" s="49" t="s">
        <v>136</v>
      </c>
      <c r="E100" s="50" t="s">
        <v>310</v>
      </c>
      <c r="F100" s="50" t="s">
        <v>310</v>
      </c>
      <c r="G100" s="51" t="s">
        <v>310</v>
      </c>
      <c r="H100" s="51" t="s">
        <v>310</v>
      </c>
    </row>
    <row r="101" spans="1:8" ht="24" x14ac:dyDescent="0.2">
      <c r="A101" s="52" t="s">
        <v>275</v>
      </c>
      <c r="B101" s="50" t="s">
        <v>137</v>
      </c>
      <c r="C101" s="50"/>
      <c r="D101" s="53" t="s">
        <v>138</v>
      </c>
      <c r="E101" s="50" t="s">
        <v>23</v>
      </c>
      <c r="F101" s="50">
        <v>16.5</v>
      </c>
      <c r="G101" s="51"/>
      <c r="H101" s="51">
        <f t="shared" si="1"/>
        <v>0</v>
      </c>
    </row>
    <row r="102" spans="1:8" ht="48" x14ac:dyDescent="0.2">
      <c r="A102" s="52" t="s">
        <v>276</v>
      </c>
      <c r="B102" s="50" t="s">
        <v>139</v>
      </c>
      <c r="C102" s="50"/>
      <c r="D102" s="53" t="s">
        <v>140</v>
      </c>
      <c r="E102" s="50" t="s">
        <v>18</v>
      </c>
      <c r="F102" s="50">
        <v>7</v>
      </c>
      <c r="G102" s="51"/>
      <c r="H102" s="51">
        <f t="shared" si="1"/>
        <v>0</v>
      </c>
    </row>
    <row r="103" spans="1:8" ht="48" x14ac:dyDescent="0.2">
      <c r="A103" s="52" t="s">
        <v>277</v>
      </c>
      <c r="B103" s="50" t="s">
        <v>141</v>
      </c>
      <c r="C103" s="50"/>
      <c r="D103" s="53" t="s">
        <v>142</v>
      </c>
      <c r="E103" s="50" t="s">
        <v>143</v>
      </c>
      <c r="F103" s="50">
        <v>12</v>
      </c>
      <c r="G103" s="51"/>
      <c r="H103" s="51">
        <f t="shared" si="1"/>
        <v>0</v>
      </c>
    </row>
    <row r="104" spans="1:8" s="4" customFormat="1" x14ac:dyDescent="0.2">
      <c r="A104" s="47" t="s">
        <v>278</v>
      </c>
      <c r="B104" s="48"/>
      <c r="C104" s="48"/>
      <c r="D104" s="49" t="s">
        <v>144</v>
      </c>
      <c r="E104" s="50" t="s">
        <v>310</v>
      </c>
      <c r="F104" s="50" t="s">
        <v>310</v>
      </c>
      <c r="G104" s="51" t="s">
        <v>310</v>
      </c>
      <c r="H104" s="51" t="s">
        <v>310</v>
      </c>
    </row>
    <row r="105" spans="1:8" ht="48" x14ac:dyDescent="0.2">
      <c r="A105" s="52" t="s">
        <v>279</v>
      </c>
      <c r="B105" s="50" t="s">
        <v>227</v>
      </c>
      <c r="C105" s="50"/>
      <c r="D105" s="53" t="s">
        <v>145</v>
      </c>
      <c r="E105" s="50" t="s">
        <v>47</v>
      </c>
      <c r="F105" s="50">
        <v>10.5</v>
      </c>
      <c r="G105" s="51"/>
      <c r="H105" s="51">
        <f t="shared" si="1"/>
        <v>0</v>
      </c>
    </row>
    <row r="106" spans="1:8" ht="48" x14ac:dyDescent="0.2">
      <c r="A106" s="52" t="s">
        <v>280</v>
      </c>
      <c r="B106" s="50" t="s">
        <v>228</v>
      </c>
      <c r="C106" s="50"/>
      <c r="D106" s="53" t="s">
        <v>146</v>
      </c>
      <c r="E106" s="50" t="s">
        <v>47</v>
      </c>
      <c r="F106" s="50">
        <v>3</v>
      </c>
      <c r="G106" s="51"/>
      <c r="H106" s="51">
        <f t="shared" si="1"/>
        <v>0</v>
      </c>
    </row>
    <row r="107" spans="1:8" s="4" customFormat="1" x14ac:dyDescent="0.2">
      <c r="A107" s="47" t="s">
        <v>281</v>
      </c>
      <c r="B107" s="48"/>
      <c r="C107" s="48"/>
      <c r="D107" s="49" t="s">
        <v>147</v>
      </c>
      <c r="E107" s="50" t="s">
        <v>310</v>
      </c>
      <c r="F107" s="50" t="s">
        <v>310</v>
      </c>
      <c r="G107" s="51" t="s">
        <v>310</v>
      </c>
      <c r="H107" s="51" t="s">
        <v>310</v>
      </c>
    </row>
    <row r="108" spans="1:8" ht="24" x14ac:dyDescent="0.2">
      <c r="A108" s="52" t="s">
        <v>282</v>
      </c>
      <c r="B108" s="50" t="s">
        <v>148</v>
      </c>
      <c r="C108" s="50"/>
      <c r="D108" s="53" t="s">
        <v>380</v>
      </c>
      <c r="E108" s="50" t="s">
        <v>149</v>
      </c>
      <c r="F108" s="50">
        <v>1</v>
      </c>
      <c r="G108" s="51"/>
      <c r="H108" s="51">
        <f t="shared" si="1"/>
        <v>0</v>
      </c>
    </row>
    <row r="109" spans="1:8" s="3" customFormat="1" x14ac:dyDescent="0.2">
      <c r="A109" s="37" t="s">
        <v>309</v>
      </c>
      <c r="B109" s="38"/>
      <c r="C109" s="38" t="s">
        <v>150</v>
      </c>
      <c r="D109" s="54" t="s">
        <v>176</v>
      </c>
      <c r="E109" s="50" t="s">
        <v>310</v>
      </c>
      <c r="F109" s="50" t="s">
        <v>310</v>
      </c>
      <c r="G109" s="51" t="s">
        <v>310</v>
      </c>
      <c r="H109" s="40">
        <f>SUM(H110:H129)</f>
        <v>0</v>
      </c>
    </row>
    <row r="110" spans="1:8" s="4" customFormat="1" x14ac:dyDescent="0.2">
      <c r="A110" s="47" t="s">
        <v>283</v>
      </c>
      <c r="B110" s="48"/>
      <c r="C110" s="48"/>
      <c r="D110" s="49" t="s">
        <v>151</v>
      </c>
      <c r="E110" s="50" t="s">
        <v>310</v>
      </c>
      <c r="F110" s="50" t="s">
        <v>310</v>
      </c>
      <c r="G110" s="51" t="s">
        <v>310</v>
      </c>
      <c r="H110" s="51" t="s">
        <v>310</v>
      </c>
    </row>
    <row r="111" spans="1:8" ht="48" x14ac:dyDescent="0.2">
      <c r="A111" s="52" t="s">
        <v>284</v>
      </c>
      <c r="B111" s="50" t="s">
        <v>347</v>
      </c>
      <c r="C111" s="50"/>
      <c r="D111" s="53" t="s">
        <v>152</v>
      </c>
      <c r="E111" s="50" t="s">
        <v>47</v>
      </c>
      <c r="F111" s="50">
        <v>549</v>
      </c>
      <c r="G111" s="51"/>
      <c r="H111" s="51">
        <f t="shared" si="1"/>
        <v>0</v>
      </c>
    </row>
    <row r="112" spans="1:8" ht="36" x14ac:dyDescent="0.2">
      <c r="A112" s="52" t="s">
        <v>285</v>
      </c>
      <c r="B112" s="50" t="s">
        <v>348</v>
      </c>
      <c r="C112" s="50"/>
      <c r="D112" s="53" t="s">
        <v>153</v>
      </c>
      <c r="E112" s="50" t="s">
        <v>47</v>
      </c>
      <c r="F112" s="50">
        <v>39</v>
      </c>
      <c r="G112" s="51"/>
      <c r="H112" s="51">
        <f t="shared" si="1"/>
        <v>0</v>
      </c>
    </row>
    <row r="113" spans="1:8" ht="24" x14ac:dyDescent="0.2">
      <c r="A113" s="52" t="s">
        <v>286</v>
      </c>
      <c r="B113" s="50" t="s">
        <v>349</v>
      </c>
      <c r="C113" s="50"/>
      <c r="D113" s="53" t="s">
        <v>154</v>
      </c>
      <c r="E113" s="50" t="s">
        <v>47</v>
      </c>
      <c r="F113" s="50">
        <v>588</v>
      </c>
      <c r="G113" s="51"/>
      <c r="H113" s="51">
        <f t="shared" si="1"/>
        <v>0</v>
      </c>
    </row>
    <row r="114" spans="1:8" ht="24" x14ac:dyDescent="0.2">
      <c r="A114" s="52" t="s">
        <v>287</v>
      </c>
      <c r="B114" s="50" t="s">
        <v>349</v>
      </c>
      <c r="C114" s="50"/>
      <c r="D114" s="53" t="s">
        <v>155</v>
      </c>
      <c r="E114" s="50" t="s">
        <v>47</v>
      </c>
      <c r="F114" s="50">
        <v>588</v>
      </c>
      <c r="G114" s="51"/>
      <c r="H114" s="51">
        <f t="shared" si="1"/>
        <v>0</v>
      </c>
    </row>
    <row r="115" spans="1:8" ht="36" x14ac:dyDescent="0.2">
      <c r="A115" s="52" t="s">
        <v>288</v>
      </c>
      <c r="B115" s="50" t="s">
        <v>350</v>
      </c>
      <c r="C115" s="50"/>
      <c r="D115" s="53" t="s">
        <v>156</v>
      </c>
      <c r="E115" s="50" t="s">
        <v>47</v>
      </c>
      <c r="F115" s="50">
        <v>446.5</v>
      </c>
      <c r="G115" s="51"/>
      <c r="H115" s="51">
        <f t="shared" si="1"/>
        <v>0</v>
      </c>
    </row>
    <row r="116" spans="1:8" ht="24" x14ac:dyDescent="0.2">
      <c r="A116" s="52" t="s">
        <v>289</v>
      </c>
      <c r="B116" s="50" t="s">
        <v>351</v>
      </c>
      <c r="C116" s="50"/>
      <c r="D116" s="53" t="s">
        <v>157</v>
      </c>
      <c r="E116" s="50" t="s">
        <v>47</v>
      </c>
      <c r="F116" s="50">
        <v>102.5</v>
      </c>
      <c r="G116" s="51"/>
      <c r="H116" s="51">
        <f t="shared" si="1"/>
        <v>0</v>
      </c>
    </row>
    <row r="117" spans="1:8" ht="24" x14ac:dyDescent="0.2">
      <c r="A117" s="52" t="s">
        <v>290</v>
      </c>
      <c r="B117" s="50" t="s">
        <v>352</v>
      </c>
      <c r="C117" s="50"/>
      <c r="D117" s="53" t="s">
        <v>158</v>
      </c>
      <c r="E117" s="50" t="s">
        <v>47</v>
      </c>
      <c r="F117" s="50">
        <v>39</v>
      </c>
      <c r="G117" s="51"/>
      <c r="H117" s="51">
        <f t="shared" si="1"/>
        <v>0</v>
      </c>
    </row>
    <row r="118" spans="1:8" ht="24" x14ac:dyDescent="0.2">
      <c r="A118" s="52" t="s">
        <v>291</v>
      </c>
      <c r="B118" s="50" t="s">
        <v>353</v>
      </c>
      <c r="C118" s="50"/>
      <c r="D118" s="53" t="s">
        <v>159</v>
      </c>
      <c r="E118" s="50" t="s">
        <v>47</v>
      </c>
      <c r="F118" s="50">
        <v>141.5</v>
      </c>
      <c r="G118" s="51"/>
      <c r="H118" s="51">
        <f t="shared" si="1"/>
        <v>0</v>
      </c>
    </row>
    <row r="119" spans="1:8" ht="24" x14ac:dyDescent="0.2">
      <c r="A119" s="52" t="s">
        <v>292</v>
      </c>
      <c r="B119" s="50" t="s">
        <v>354</v>
      </c>
      <c r="C119" s="50"/>
      <c r="D119" s="53" t="s">
        <v>160</v>
      </c>
      <c r="E119" s="50" t="s">
        <v>23</v>
      </c>
      <c r="F119" s="50">
        <v>94.08</v>
      </c>
      <c r="G119" s="51"/>
      <c r="H119" s="51">
        <f t="shared" si="1"/>
        <v>0</v>
      </c>
    </row>
    <row r="120" spans="1:8" ht="24" x14ac:dyDescent="0.2">
      <c r="A120" s="52" t="s">
        <v>293</v>
      </c>
      <c r="B120" s="50" t="s">
        <v>355</v>
      </c>
      <c r="C120" s="50"/>
      <c r="D120" s="53" t="s">
        <v>161</v>
      </c>
      <c r="E120" s="50" t="s">
        <v>23</v>
      </c>
      <c r="F120" s="50">
        <v>94.08</v>
      </c>
      <c r="G120" s="51"/>
      <c r="H120" s="51">
        <f t="shared" si="1"/>
        <v>0</v>
      </c>
    </row>
    <row r="121" spans="1:8" ht="48" x14ac:dyDescent="0.2">
      <c r="A121" s="52" t="s">
        <v>294</v>
      </c>
      <c r="B121" s="50" t="s">
        <v>356</v>
      </c>
      <c r="C121" s="50"/>
      <c r="D121" s="53" t="s">
        <v>162</v>
      </c>
      <c r="E121" s="50" t="s">
        <v>18</v>
      </c>
      <c r="F121" s="50">
        <v>34</v>
      </c>
      <c r="G121" s="51"/>
      <c r="H121" s="51">
        <f t="shared" si="1"/>
        <v>0</v>
      </c>
    </row>
    <row r="122" spans="1:8" ht="48" x14ac:dyDescent="0.2">
      <c r="A122" s="52" t="s">
        <v>295</v>
      </c>
      <c r="B122" s="50" t="s">
        <v>357</v>
      </c>
      <c r="C122" s="50"/>
      <c r="D122" s="53" t="s">
        <v>163</v>
      </c>
      <c r="E122" s="50" t="s">
        <v>23</v>
      </c>
      <c r="F122" s="50">
        <v>17</v>
      </c>
      <c r="G122" s="51"/>
      <c r="H122" s="51">
        <f t="shared" si="1"/>
        <v>0</v>
      </c>
    </row>
    <row r="123" spans="1:8" ht="36" x14ac:dyDescent="0.2">
      <c r="A123" s="52" t="s">
        <v>296</v>
      </c>
      <c r="B123" s="50" t="s">
        <v>358</v>
      </c>
      <c r="C123" s="50"/>
      <c r="D123" s="53" t="s">
        <v>164</v>
      </c>
      <c r="E123" s="50" t="s">
        <v>18</v>
      </c>
      <c r="F123" s="50">
        <v>17</v>
      </c>
      <c r="G123" s="51"/>
      <c r="H123" s="51">
        <f t="shared" si="1"/>
        <v>0</v>
      </c>
    </row>
    <row r="124" spans="1:8" ht="24" x14ac:dyDescent="0.2">
      <c r="A124" s="52" t="s">
        <v>297</v>
      </c>
      <c r="B124" s="50" t="s">
        <v>359</v>
      </c>
      <c r="C124" s="50"/>
      <c r="D124" s="53" t="s">
        <v>165</v>
      </c>
      <c r="E124" s="50" t="s">
        <v>47</v>
      </c>
      <c r="F124" s="50">
        <v>119</v>
      </c>
      <c r="G124" s="51"/>
      <c r="H124" s="51">
        <f t="shared" si="1"/>
        <v>0</v>
      </c>
    </row>
    <row r="125" spans="1:8" ht="36" x14ac:dyDescent="0.2">
      <c r="A125" s="52" t="s">
        <v>298</v>
      </c>
      <c r="B125" s="50" t="s">
        <v>360</v>
      </c>
      <c r="C125" s="50"/>
      <c r="D125" s="53" t="s">
        <v>166</v>
      </c>
      <c r="E125" s="50" t="s">
        <v>18</v>
      </c>
      <c r="F125" s="50">
        <v>17</v>
      </c>
      <c r="G125" s="51"/>
      <c r="H125" s="51">
        <f t="shared" si="1"/>
        <v>0</v>
      </c>
    </row>
    <row r="126" spans="1:8" ht="24" x14ac:dyDescent="0.2">
      <c r="A126" s="52" t="s">
        <v>299</v>
      </c>
      <c r="B126" s="50" t="s">
        <v>361</v>
      </c>
      <c r="C126" s="50"/>
      <c r="D126" s="53" t="s">
        <v>167</v>
      </c>
      <c r="E126" s="50" t="s">
        <v>18</v>
      </c>
      <c r="F126" s="50">
        <v>16</v>
      </c>
      <c r="G126" s="51"/>
      <c r="H126" s="51">
        <f t="shared" si="1"/>
        <v>0</v>
      </c>
    </row>
    <row r="127" spans="1:8" ht="24" x14ac:dyDescent="0.2">
      <c r="A127" s="52" t="s">
        <v>300</v>
      </c>
      <c r="B127" s="50" t="s">
        <v>362</v>
      </c>
      <c r="C127" s="50"/>
      <c r="D127" s="53" t="s">
        <v>168</v>
      </c>
      <c r="E127" s="50" t="s">
        <v>47</v>
      </c>
      <c r="F127" s="50">
        <v>9</v>
      </c>
      <c r="G127" s="51"/>
      <c r="H127" s="51">
        <f t="shared" si="1"/>
        <v>0</v>
      </c>
    </row>
    <row r="128" spans="1:8" ht="24" x14ac:dyDescent="0.2">
      <c r="A128" s="52" t="s">
        <v>301</v>
      </c>
      <c r="B128" s="50" t="s">
        <v>363</v>
      </c>
      <c r="C128" s="50"/>
      <c r="D128" s="53" t="s">
        <v>169</v>
      </c>
      <c r="E128" s="50" t="s">
        <v>170</v>
      </c>
      <c r="F128" s="50">
        <v>17</v>
      </c>
      <c r="G128" s="51"/>
      <c r="H128" s="51">
        <f t="shared" si="1"/>
        <v>0</v>
      </c>
    </row>
    <row r="129" spans="1:9" ht="24" x14ac:dyDescent="0.2">
      <c r="A129" s="52" t="s">
        <v>302</v>
      </c>
      <c r="B129" s="50" t="s">
        <v>364</v>
      </c>
      <c r="C129" s="50"/>
      <c r="D129" s="53" t="s">
        <v>171</v>
      </c>
      <c r="E129" s="50" t="s">
        <v>170</v>
      </c>
      <c r="F129" s="50">
        <v>3</v>
      </c>
      <c r="G129" s="51"/>
      <c r="H129" s="51">
        <f t="shared" si="1"/>
        <v>0</v>
      </c>
    </row>
    <row r="132" spans="1:9" ht="15" x14ac:dyDescent="0.25">
      <c r="A132" s="5"/>
      <c r="B132" s="9"/>
      <c r="C132" s="10"/>
      <c r="D132" s="11"/>
      <c r="E132" s="21"/>
      <c r="F132" s="11" t="s">
        <v>325</v>
      </c>
      <c r="G132" s="21"/>
      <c r="H132" s="23">
        <f>H109+H89+H82+H74+H65+H60+H53+H32+H8</f>
        <v>0</v>
      </c>
      <c r="I132" s="12"/>
    </row>
    <row r="133" spans="1:9" ht="15" x14ac:dyDescent="0.25">
      <c r="A133" s="5"/>
      <c r="B133" s="9"/>
      <c r="C133" s="10"/>
      <c r="D133" s="11"/>
      <c r="E133" s="21"/>
      <c r="F133" s="11" t="s">
        <v>326</v>
      </c>
      <c r="G133" s="21"/>
      <c r="H133" s="24">
        <f>ROUND(H132*0.23,2)</f>
        <v>0</v>
      </c>
      <c r="I133" s="12"/>
    </row>
    <row r="134" spans="1:9" ht="15" x14ac:dyDescent="0.25">
      <c r="A134" s="5"/>
      <c r="B134" s="9"/>
      <c r="C134" s="10"/>
      <c r="D134" s="11"/>
      <c r="E134" s="21"/>
      <c r="F134" s="11" t="s">
        <v>327</v>
      </c>
      <c r="G134" s="21"/>
      <c r="H134" s="23">
        <f>H132+H133</f>
        <v>0</v>
      </c>
      <c r="I134" s="12"/>
    </row>
    <row r="135" spans="1:9" ht="15" x14ac:dyDescent="0.25">
      <c r="A135" s="5"/>
      <c r="B135" s="9"/>
      <c r="C135" s="10"/>
      <c r="D135" s="11"/>
      <c r="E135" s="21"/>
      <c r="F135" s="21"/>
      <c r="G135" s="21"/>
      <c r="H135" s="13"/>
      <c r="I135" s="12"/>
    </row>
    <row r="136" spans="1:9" ht="15" x14ac:dyDescent="0.25">
      <c r="A136" s="5"/>
      <c r="B136" s="28" t="s">
        <v>328</v>
      </c>
      <c r="C136" s="29"/>
      <c r="D136" s="28"/>
      <c r="E136" s="30"/>
      <c r="F136" s="31"/>
      <c r="G136" s="31"/>
      <c r="H136" s="32"/>
      <c r="I136" s="12"/>
    </row>
    <row r="137" spans="1:9" ht="15" x14ac:dyDescent="0.25">
      <c r="A137" s="5"/>
      <c r="B137" s="32" t="s">
        <v>329</v>
      </c>
      <c r="C137" s="29"/>
      <c r="D137" s="32"/>
      <c r="E137" s="31"/>
      <c r="F137" s="33" t="s">
        <v>330</v>
      </c>
      <c r="G137" s="34"/>
      <c r="H137" s="35" t="s">
        <v>331</v>
      </c>
      <c r="I137" s="12"/>
    </row>
    <row r="138" spans="1:9" ht="15" x14ac:dyDescent="0.25">
      <c r="A138" s="5"/>
      <c r="B138" s="32" t="s">
        <v>332</v>
      </c>
      <c r="C138" s="29"/>
      <c r="D138" s="32"/>
      <c r="E138" s="31"/>
      <c r="F138" s="33" t="s">
        <v>333</v>
      </c>
      <c r="G138" s="36"/>
      <c r="H138" s="35" t="s">
        <v>334</v>
      </c>
      <c r="I138" s="12"/>
    </row>
    <row r="139" spans="1:9" ht="15" x14ac:dyDescent="0.25">
      <c r="A139" s="5"/>
      <c r="B139" s="32" t="s">
        <v>335</v>
      </c>
      <c r="C139" s="29"/>
      <c r="D139" s="32"/>
      <c r="E139" s="31"/>
      <c r="F139" s="33" t="s">
        <v>336</v>
      </c>
      <c r="G139" s="36"/>
      <c r="H139" s="35" t="s">
        <v>334</v>
      </c>
      <c r="I139" s="12"/>
    </row>
    <row r="140" spans="1:9" ht="15" x14ac:dyDescent="0.25">
      <c r="A140" s="5"/>
      <c r="B140" s="32" t="s">
        <v>337</v>
      </c>
      <c r="C140" s="29"/>
      <c r="D140" s="32"/>
      <c r="E140" s="31"/>
      <c r="F140" s="33" t="s">
        <v>338</v>
      </c>
      <c r="G140" s="36"/>
      <c r="H140" s="35" t="s">
        <v>334</v>
      </c>
      <c r="I140" s="12"/>
    </row>
    <row r="141" spans="1:9" ht="15" x14ac:dyDescent="0.25">
      <c r="A141" s="5"/>
      <c r="B141" s="9"/>
      <c r="C141" s="10"/>
      <c r="D141" s="16"/>
      <c r="E141" s="21"/>
      <c r="F141" s="21"/>
      <c r="G141" s="21"/>
      <c r="H141" s="22"/>
      <c r="I141" s="12"/>
    </row>
    <row r="142" spans="1:9" ht="15" x14ac:dyDescent="0.25">
      <c r="A142" s="5"/>
      <c r="B142" s="9"/>
      <c r="C142" s="10"/>
      <c r="D142" s="16"/>
      <c r="E142" s="21"/>
      <c r="F142" s="21"/>
      <c r="G142" s="21"/>
      <c r="H142" s="22"/>
      <c r="I142" s="12"/>
    </row>
    <row r="143" spans="1:9" ht="15" x14ac:dyDescent="0.25">
      <c r="A143" s="5"/>
      <c r="B143" s="9"/>
      <c r="C143" s="10"/>
      <c r="D143" s="16"/>
      <c r="E143" s="21"/>
      <c r="F143" s="21"/>
      <c r="G143" s="21"/>
      <c r="H143" s="22"/>
      <c r="I143" s="12"/>
    </row>
    <row r="144" spans="1:9" ht="15" x14ac:dyDescent="0.25">
      <c r="A144" s="5"/>
      <c r="B144" s="9"/>
      <c r="C144" s="10"/>
      <c r="D144" s="16"/>
      <c r="E144" s="21"/>
      <c r="F144" s="21"/>
      <c r="G144" s="21"/>
      <c r="H144" s="22"/>
      <c r="I144" s="12"/>
    </row>
    <row r="145" spans="1:9" ht="15" x14ac:dyDescent="0.25">
      <c r="A145" s="5"/>
      <c r="B145" s="9"/>
      <c r="C145" s="10"/>
      <c r="D145" s="16"/>
      <c r="E145" s="21"/>
      <c r="F145" s="21"/>
      <c r="G145" s="21"/>
      <c r="H145" s="22"/>
      <c r="I145" s="12"/>
    </row>
    <row r="146" spans="1:9" ht="15" x14ac:dyDescent="0.25">
      <c r="A146" s="5"/>
      <c r="B146" s="9"/>
      <c r="C146" s="10"/>
      <c r="D146" s="16"/>
      <c r="E146" s="21"/>
      <c r="F146" s="21"/>
      <c r="G146" s="21"/>
      <c r="H146" s="22"/>
      <c r="I146" s="12"/>
    </row>
    <row r="147" spans="1:9" ht="15" x14ac:dyDescent="0.25">
      <c r="A147" s="5"/>
      <c r="B147" s="15"/>
      <c r="C147" s="15"/>
      <c r="D147" s="15"/>
      <c r="E147" s="15"/>
      <c r="F147" s="15"/>
      <c r="G147" s="15"/>
      <c r="H147" s="15"/>
      <c r="I147" s="12"/>
    </row>
    <row r="148" spans="1:9" ht="15" x14ac:dyDescent="0.2">
      <c r="A148" s="14"/>
      <c r="B148" s="17" t="s">
        <v>339</v>
      </c>
      <c r="C148" s="17"/>
      <c r="D148" s="18"/>
      <c r="E148" s="18"/>
      <c r="F148" s="19"/>
      <c r="G148" s="20"/>
      <c r="H148" s="20" t="s">
        <v>340</v>
      </c>
    </row>
  </sheetData>
  <autoFilter ref="A7:H129" xr:uid="{A9E0EBA9-69F8-47E9-BE35-327F97AC7725}"/>
  <pageMargins left="0.70866141732283472" right="0.70866141732283472" top="0.74803149606299213" bottom="0.74803149606299213" header="0.31496062992125984" footer="0.31496062992125984"/>
  <pageSetup paperSize="9" scale="6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2F889-1B6E-473E-ACF6-ED63939827C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kosztorys ofertowy</vt:lpstr>
      <vt:lpstr>Arkusz1</vt:lpstr>
      <vt:lpstr>'kosztorys ofertowy'!Obszar_wydruku</vt:lpstr>
      <vt:lpstr>'kosztorys ofertowy'!Tytuły_wydruku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Sznabowicz</dc:creator>
  <cp:lastModifiedBy>Sznabowicz</cp:lastModifiedBy>
  <cp:lastPrinted>2018-05-07T08:51:23Z</cp:lastPrinted>
  <dcterms:created xsi:type="dcterms:W3CDTF">2018-04-16T10:33:22Z</dcterms:created>
  <dcterms:modified xsi:type="dcterms:W3CDTF">2018-05-07T08:51:29Z</dcterms:modified>
</cp:coreProperties>
</file>