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07" sheetId="1" r:id="rId1"/>
  </sheets>
  <definedNames>
    <definedName name="_xlnm.Print_Area" localSheetId="0">'2007'!$A$1:$P$321</definedName>
    <definedName name="_xlnm.Print_Titles" localSheetId="0">'2007'!$4:$6</definedName>
  </definedNames>
  <calcPr fullCalcOnLoad="1"/>
</workbook>
</file>

<file path=xl/sharedStrings.xml><?xml version="1.0" encoding="utf-8"?>
<sst xmlns="http://schemas.openxmlformats.org/spreadsheetml/2006/main" count="428" uniqueCount="93">
  <si>
    <t xml:space="preserve">Załącznik nr 1  do  Uchwały  Nr XXX/385/2008 z dnia 20.11.2008 r.                             </t>
  </si>
  <si>
    <t>Limity wydatków Gminy Barlinek na wieloletnie programy inwestycyjne na lata 2008-2010.</t>
  </si>
  <si>
    <t>Lp.</t>
  </si>
  <si>
    <t>Dział</t>
  </si>
  <si>
    <t>Rozdz.</t>
  </si>
  <si>
    <t>§</t>
  </si>
  <si>
    <t>Nazwa zadania inwestycyjnego.</t>
  </si>
  <si>
    <t>Nazwa jednostki realizującej.</t>
  </si>
  <si>
    <t>Okres realizacji.</t>
  </si>
  <si>
    <t>Źródła finansowania.</t>
  </si>
  <si>
    <t>Łączne nakłady (w zł).</t>
  </si>
  <si>
    <t>Dotychczasowe nakłady (poniesione do roku 2007 w zł.).</t>
  </si>
  <si>
    <t>Planowane wydatki w latach  (w zł).</t>
  </si>
  <si>
    <t>Rok rozpo- częcia.</t>
  </si>
  <si>
    <t>Rok zakoń-czenia.</t>
  </si>
  <si>
    <t>po roku 2010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</si>
  <si>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</si>
  <si>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</si>
  <si>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</si>
  <si>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</si>
  <si>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</si>
  <si>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</si>
  <si>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</si>
  <si>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</si>
  <si>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</si>
  <si>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</si>
  <si>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</si>
  <si>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</si>
  <si>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</si>
  <si>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</si>
  <si>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</si>
  <si>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Zaopatrzenie w wodę pitną mieszkańców gminy Barlinek - wg planu rozwoju sieci Spólki Wodnej "Płonia".</t>
  </si>
  <si>
    <t>Spółka Wodna "Płonia".</t>
  </si>
  <si>
    <t>ogółem</t>
  </si>
  <si>
    <t>środki UE</t>
  </si>
  <si>
    <t>środki BP**</t>
  </si>
  <si>
    <t>śr. własne</t>
  </si>
  <si>
    <t>w tym</t>
  </si>
  <si>
    <t>środki gminy</t>
  </si>
  <si>
    <t>inne środki</t>
  </si>
  <si>
    <t>Budowa stacji i sieci wodociągowej w miejscowości Moczydło.</t>
  </si>
  <si>
    <t>Gmina Barlinek.</t>
  </si>
  <si>
    <t>fundusz***</t>
  </si>
  <si>
    <t>śr. jednostki real.****</t>
  </si>
  <si>
    <t>Budowa drogi łączącej północną część Miasta Barlinka z drogą wojewódzką DW 156 (mała obwodnica).</t>
  </si>
  <si>
    <t xml:space="preserve">środki UE </t>
  </si>
  <si>
    <t>Uzbrojenie terenów na Osiedlu Górny Taras.</t>
  </si>
  <si>
    <t xml:space="preserve">środki UE* </t>
  </si>
  <si>
    <t>pożyczka/kredyt</t>
  </si>
  <si>
    <t>Przebudowa drogi gminnej do Moczydła</t>
  </si>
  <si>
    <t>Gmina Barlinek</t>
  </si>
  <si>
    <t xml:space="preserve">inne środki </t>
  </si>
  <si>
    <t>Modernizacja dróg gminnych.</t>
  </si>
  <si>
    <t>FOGR</t>
  </si>
  <si>
    <t>Modernizacja ulic gminnych.</t>
  </si>
  <si>
    <t>Modernizacja drogi gminnej do Moczydła.</t>
  </si>
  <si>
    <t>Budowa nawierzchni ul. Jeziornej i Małej (II Etap).</t>
  </si>
  <si>
    <t>Budowa nawierzchni ul. Widok z chodnikami i oświetleniem.</t>
  </si>
  <si>
    <t>Budowa ścieżki rowerowej z Barlinka do Krzynki.</t>
  </si>
  <si>
    <t>Odnowienie - remont miejsca pamięci we wsi Dziedzice - pomnik Woldenberczyków - Etap II.</t>
  </si>
  <si>
    <t>Do 80 % kosztów kwalifikowalnych.</t>
  </si>
  <si>
    <t>Budowa cmentarza w Jaromierkach.</t>
  </si>
  <si>
    <t>Modernizacja strażnicy OSP w Barlinku na potrzeby Gminnego Centrum Ratowniczego.</t>
  </si>
  <si>
    <t>Modernizacja  Szkoły Podstawowej Nr 1 w Barlinku, ul. Jeziorna 12, wraz z modernizacją boiska sportowego i zagospodarowaniem terenu.</t>
  </si>
  <si>
    <t>Modernizacja Publicznego Gimnazjum Nr 1 ulica Leśnia 10 w Barlinku wraz z budową Sali Gimnastycznej.</t>
  </si>
  <si>
    <t>Modernizacja infrastruktury oświatowej.</t>
  </si>
  <si>
    <t>Termomodernizacja Ośrodka Pomocy Społecznej w Barlinku.</t>
  </si>
  <si>
    <t xml:space="preserve">ogółem </t>
  </si>
  <si>
    <t>Budowa i  modernizacja systemów kanalizacyjnych w zlewni jeziora Miedwie w celu jego ochrony i poprawy jakości wód powierzchniowych stanowiących ujęcie wody dla Szczecina oraz terenów przyległych do jeziora.</t>
  </si>
  <si>
    <t>Modernizacja oczyszczalni ścieków w Barlinku w zakresie automatyki, sterowania i monitoringu procesów technologicznych oraz jej rozbudowa. wg. Planów Spółki Wodnej "Płonia".</t>
  </si>
  <si>
    <t>Budowa sieci wodociągowej i kanalizacyjnej ulicy Fabrycznej w Barlinku.</t>
  </si>
  <si>
    <t>Zagospodarowanie parku oraz infrastruktury sportowej na cele społeczno kulturalne, rekreacyjne i sportowe wsi Mostkowo.</t>
  </si>
  <si>
    <t>16.</t>
  </si>
  <si>
    <t>Zagospodarowanie parku w delcie Młynówki.</t>
  </si>
  <si>
    <t>17.</t>
  </si>
  <si>
    <t>Modernizacja ul. Sportowej wraz z zagospodarowaniem parku.</t>
  </si>
  <si>
    <t>18.</t>
  </si>
  <si>
    <t>Rekultywacja nieczynnych składowisk odpadów w miejscowościach Rychnów i Strąpie.</t>
  </si>
  <si>
    <t>19.</t>
  </si>
  <si>
    <t>Przygotowanie terenów inwestycyjnych - obszar ulicy Fabrycznej w Barlinku.</t>
  </si>
  <si>
    <t>20.</t>
  </si>
  <si>
    <t>Budowa promenady nad brzegiem jeziora Barlineckiego.</t>
  </si>
  <si>
    <t>21.</t>
  </si>
  <si>
    <t>22.</t>
  </si>
  <si>
    <t>Przebudowa świetlicy wiejskiej wraz z zagospodarowaniem miejsca rekreacji w Krzynce.</t>
  </si>
  <si>
    <t>Do 75 % kosztów kwalifikowalnych.</t>
  </si>
  <si>
    <t>23.</t>
  </si>
  <si>
    <t>Centrum Współpracy Europejskiej.</t>
  </si>
  <si>
    <t>Budowa biblioteki miejskiej.</t>
  </si>
  <si>
    <t>24.</t>
  </si>
  <si>
    <t>Modernizacja obiektów sportowych – stadion miejski.</t>
  </si>
  <si>
    <t>25</t>
  </si>
  <si>
    <t>Budowa boiska treningowego przy PG Nr 1  ul. Leśna.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</si>
</sst>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#,##0"/>
  </numFmts>
  <fonts count="18"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5" fontId="1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5" fontId="1" fillId="0" borderId="3" xfId="0" applyNumberFormat="1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3" xfId="0" applyFont="1" applyBorder="1" applyAlignment="1">
      <alignment horizontal="center"/>
    </xf>
    <xf numFmtId="164" fontId="3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4" fillId="0" borderId="5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7" fontId="2" fillId="0" borderId="5" xfId="0" applyNumberFormat="1" applyFont="1" applyBorder="1" applyAlignment="1">
      <alignment horizontal="center" vertical="center"/>
    </xf>
    <xf numFmtId="164" fontId="10" fillId="0" borderId="5" xfId="0" applyFont="1" applyBorder="1" applyAlignment="1">
      <alignment horizontal="left" vertical="center" wrapText="1"/>
    </xf>
    <xf numFmtId="164" fontId="10" fillId="0" borderId="5" xfId="0" applyFont="1" applyFill="1" applyBorder="1" applyAlignment="1">
      <alignment horizontal="center" vertical="center" wrapText="1"/>
    </xf>
    <xf numFmtId="164" fontId="10" fillId="0" borderId="5" xfId="0" applyFont="1" applyFill="1" applyBorder="1" applyAlignment="1">
      <alignment/>
    </xf>
    <xf numFmtId="166" fontId="10" fillId="0" borderId="5" xfId="0" applyNumberFormat="1" applyFont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11" fillId="0" borderId="5" xfId="0" applyNumberFormat="1" applyFont="1" applyFill="1" applyBorder="1" applyAlignment="1">
      <alignment horizontal="right"/>
    </xf>
    <xf numFmtId="164" fontId="10" fillId="0" borderId="5" xfId="0" applyFont="1" applyFill="1" applyBorder="1" applyAlignment="1">
      <alignment horizontal="right"/>
    </xf>
    <xf numFmtId="167" fontId="1" fillId="0" borderId="5" xfId="0" applyNumberFormat="1" applyFont="1" applyBorder="1" applyAlignment="1">
      <alignment horizontal="center" vertical="center"/>
    </xf>
    <xf numFmtId="164" fontId="12" fillId="0" borderId="5" xfId="0" applyFont="1" applyBorder="1" applyAlignment="1">
      <alignment horizontal="center" vertical="center" wrapText="1"/>
    </xf>
    <xf numFmtId="164" fontId="13" fillId="0" borderId="0" xfId="0" applyFont="1" applyBorder="1" applyAlignment="1">
      <alignment/>
    </xf>
    <xf numFmtId="164" fontId="10" fillId="0" borderId="5" xfId="0" applyFont="1" applyBorder="1" applyAlignment="1">
      <alignment horizontal="center" vertical="center" wrapText="1"/>
    </xf>
    <xf numFmtId="164" fontId="13" fillId="0" borderId="5" xfId="0" applyFont="1" applyBorder="1" applyAlignment="1">
      <alignment/>
    </xf>
    <xf numFmtId="166" fontId="10" fillId="0" borderId="5" xfId="0" applyNumberFormat="1" applyFont="1" applyFill="1" applyBorder="1" applyAlignment="1">
      <alignment/>
    </xf>
    <xf numFmtId="164" fontId="10" fillId="0" borderId="5" xfId="0" applyFont="1" applyFill="1" applyBorder="1" applyAlignment="1">
      <alignment/>
    </xf>
    <xf numFmtId="166" fontId="10" fillId="0" borderId="5" xfId="0" applyNumberFormat="1" applyFont="1" applyBorder="1" applyAlignment="1">
      <alignment/>
    </xf>
    <xf numFmtId="166" fontId="10" fillId="0" borderId="5" xfId="0" applyNumberFormat="1" applyFont="1" applyFill="1" applyBorder="1" applyAlignment="1">
      <alignment horizontal="left"/>
    </xf>
    <xf numFmtId="166" fontId="11" fillId="0" borderId="5" xfId="0" applyNumberFormat="1" applyFont="1" applyFill="1" applyBorder="1" applyAlignment="1">
      <alignment horizontal="left"/>
    </xf>
    <xf numFmtId="166" fontId="14" fillId="0" borderId="5" xfId="0" applyNumberFormat="1" applyFont="1" applyFill="1" applyBorder="1" applyAlignment="1">
      <alignment horizontal="right"/>
    </xf>
    <xf numFmtId="164" fontId="2" fillId="0" borderId="5" xfId="0" applyFont="1" applyBorder="1" applyAlignment="1">
      <alignment horizontal="right"/>
    </xf>
    <xf numFmtId="164" fontId="10" fillId="0" borderId="5" xfId="0" applyFont="1" applyFill="1" applyBorder="1" applyAlignment="1">
      <alignment horizontal="left" vertical="center" wrapText="1"/>
    </xf>
    <xf numFmtId="166" fontId="15" fillId="0" borderId="5" xfId="0" applyNumberFormat="1" applyFont="1" applyFill="1" applyBorder="1" applyAlignment="1">
      <alignment horizontal="left" wrapText="1"/>
    </xf>
    <xf numFmtId="165" fontId="15" fillId="0" borderId="5" xfId="0" applyNumberFormat="1" applyFont="1" applyFill="1" applyBorder="1" applyAlignment="1">
      <alignment horizontal="left" wrapText="1"/>
    </xf>
    <xf numFmtId="164" fontId="2" fillId="0" borderId="5" xfId="0" applyFont="1" applyBorder="1" applyAlignment="1">
      <alignment/>
    </xf>
    <xf numFmtId="166" fontId="2" fillId="0" borderId="5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10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 horizontal="right"/>
    </xf>
    <xf numFmtId="164" fontId="10" fillId="0" borderId="0" xfId="0" applyFont="1" applyFill="1" applyBorder="1" applyAlignment="1">
      <alignment horizontal="right"/>
    </xf>
    <xf numFmtId="166" fontId="14" fillId="0" borderId="5" xfId="0" applyNumberFormat="1" applyFont="1" applyBorder="1" applyAlignment="1">
      <alignment horizontal="right"/>
    </xf>
    <xf numFmtId="164" fontId="0" fillId="0" borderId="5" xfId="0" applyBorder="1" applyAlignment="1">
      <alignment/>
    </xf>
    <xf numFmtId="164" fontId="3" fillId="0" borderId="5" xfId="0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165" fontId="1" fillId="0" borderId="6" xfId="0" applyNumberFormat="1" applyFont="1" applyBorder="1" applyAlignment="1">
      <alignment/>
    </xf>
    <xf numFmtId="167" fontId="1" fillId="0" borderId="7" xfId="0" applyNumberFormat="1" applyFont="1" applyBorder="1" applyAlignment="1">
      <alignment horizontal="center" vertical="center"/>
    </xf>
    <xf numFmtId="164" fontId="16" fillId="0" borderId="8" xfId="0" applyFont="1" applyFill="1" applyBorder="1" applyAlignment="1">
      <alignment horizontal="center" vertical="center" wrapText="1"/>
    </xf>
    <xf numFmtId="164" fontId="16" fillId="0" borderId="9" xfId="0" applyFont="1" applyFill="1" applyBorder="1" applyAlignment="1">
      <alignment horizontal="center" vertical="center" wrapText="1"/>
    </xf>
    <xf numFmtId="164" fontId="12" fillId="0" borderId="10" xfId="0" applyFont="1" applyBorder="1" applyAlignment="1">
      <alignment horizontal="center" vertical="center" wrapText="1"/>
    </xf>
    <xf numFmtId="164" fontId="10" fillId="0" borderId="11" xfId="0" applyFont="1" applyFill="1" applyBorder="1" applyAlignment="1">
      <alignment/>
    </xf>
    <xf numFmtId="166" fontId="10" fillId="0" borderId="11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 horizontal="right"/>
    </xf>
    <xf numFmtId="167" fontId="1" fillId="0" borderId="2" xfId="0" applyNumberFormat="1" applyFont="1" applyBorder="1" applyAlignment="1">
      <alignment horizontal="center" vertical="center"/>
    </xf>
    <xf numFmtId="164" fontId="16" fillId="0" borderId="13" xfId="0" applyFont="1" applyFill="1" applyBorder="1" applyAlignment="1">
      <alignment horizontal="center" vertical="center" wrapText="1"/>
    </xf>
    <xf numFmtId="164" fontId="10" fillId="0" borderId="7" xfId="0" applyFont="1" applyFill="1" applyBorder="1" applyAlignment="1">
      <alignment/>
    </xf>
    <xf numFmtId="166" fontId="10" fillId="0" borderId="7" xfId="0" applyNumberFormat="1" applyFont="1" applyFill="1" applyBorder="1" applyAlignment="1">
      <alignment horizontal="right"/>
    </xf>
    <xf numFmtId="166" fontId="10" fillId="0" borderId="14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/>
    </xf>
    <xf numFmtId="166" fontId="10" fillId="0" borderId="2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right"/>
    </xf>
    <xf numFmtId="164" fontId="10" fillId="0" borderId="2" xfId="0" applyFont="1" applyFill="1" applyBorder="1" applyAlignment="1">
      <alignment horizontal="right"/>
    </xf>
    <xf numFmtId="164" fontId="16" fillId="0" borderId="16" xfId="0" applyFont="1" applyFill="1" applyBorder="1" applyAlignment="1">
      <alignment horizontal="center" vertical="center" wrapText="1"/>
    </xf>
    <xf numFmtId="164" fontId="10" fillId="0" borderId="17" xfId="0" applyFont="1" applyFill="1" applyBorder="1" applyAlignment="1">
      <alignment/>
    </xf>
    <xf numFmtId="166" fontId="10" fillId="0" borderId="17" xfId="0" applyNumberFormat="1" applyFont="1" applyFill="1" applyBorder="1" applyAlignment="1">
      <alignment horizontal="right"/>
    </xf>
    <xf numFmtId="166" fontId="10" fillId="0" borderId="18" xfId="0" applyNumberFormat="1" applyFont="1" applyFill="1" applyBorder="1" applyAlignment="1">
      <alignment horizontal="right"/>
    </xf>
    <xf numFmtId="166" fontId="10" fillId="0" borderId="19" xfId="0" applyNumberFormat="1" applyFont="1" applyFill="1" applyBorder="1" applyAlignment="1">
      <alignment horizontal="right"/>
    </xf>
    <xf numFmtId="166" fontId="14" fillId="0" borderId="2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/>
    </xf>
    <xf numFmtId="164" fontId="17" fillId="0" borderId="20" xfId="0" applyFont="1" applyBorder="1" applyAlignment="1">
      <alignment vertical="center" wrapText="1"/>
    </xf>
    <xf numFmtId="164" fontId="6" fillId="0" borderId="21" xfId="0" applyFont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left"/>
    </xf>
    <xf numFmtId="166" fontId="6" fillId="0" borderId="5" xfId="0" applyNumberFormat="1" applyFont="1" applyFill="1" applyBorder="1" applyAlignment="1">
      <alignment horizontal="right"/>
    </xf>
    <xf numFmtId="164" fontId="17" fillId="0" borderId="0" xfId="0" applyFont="1" applyBorder="1" applyAlignment="1">
      <alignment vertical="center" wrapText="1"/>
    </xf>
    <xf numFmtId="164" fontId="6" fillId="0" borderId="5" xfId="0" applyFont="1" applyFill="1" applyBorder="1" applyAlignment="1">
      <alignment/>
    </xf>
    <xf numFmtId="168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vertical="center"/>
    </xf>
    <xf numFmtId="164" fontId="13" fillId="0" borderId="0" xfId="0" applyFont="1" applyBorder="1" applyAlignment="1">
      <alignment horizontal="right"/>
    </xf>
    <xf numFmtId="164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vertical="top"/>
    </xf>
    <xf numFmtId="166" fontId="1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4" fontId="16" fillId="0" borderId="0" xfId="0" applyFont="1" applyBorder="1" applyAlignment="1">
      <alignment horizontal="right" wrapText="1"/>
    </xf>
    <xf numFmtId="164" fontId="3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37"/>
  <sheetViews>
    <sheetView showGridLines="0" tabSelected="1" zoomScaleSheetLayoutView="100" workbookViewId="0" topLeftCell="K1">
      <pane ySplit="5" topLeftCell="A6" activePane="bottomLeft" state="frozen"/>
      <selection pane="topLeft" activeCell="K1" sqref="K1"/>
      <selection pane="bottomLeft" activeCell="N6" sqref="N6"/>
    </sheetView>
  </sheetViews>
  <sheetFormatPr defaultColWidth="9.140625" defaultRowHeight="12.75"/>
  <cols>
    <col min="1" max="1" width="9.140625" style="1" customWidth="1"/>
    <col min="2" max="4" width="9.140625" style="2" customWidth="1"/>
    <col min="5" max="6" width="25.7109375" style="3" customWidth="1"/>
    <col min="7" max="8" width="7.140625" style="4" customWidth="1"/>
    <col min="9" max="9" width="20.7109375" style="4" customWidth="1"/>
    <col min="10" max="10" width="17.140625" style="5" customWidth="1"/>
    <col min="11" max="11" width="16.8515625" style="6" customWidth="1"/>
    <col min="12" max="12" width="14.7109375" style="6" customWidth="1"/>
    <col min="13" max="13" width="15.7109375" style="6" customWidth="1"/>
    <col min="14" max="14" width="15.140625" style="6" customWidth="1"/>
    <col min="15" max="16" width="14.7109375" style="6" customWidth="1"/>
    <col min="17" max="17" width="15.7109375" style="4" customWidth="1"/>
    <col min="18" max="16384" width="9.140625" style="4" customWidth="1"/>
  </cols>
  <sheetData>
    <row r="1" spans="1:28" s="13" customFormat="1" ht="61.5" customHeight="1">
      <c r="A1" s="7"/>
      <c r="B1" s="8"/>
      <c r="C1" s="8"/>
      <c r="D1" s="8"/>
      <c r="E1" s="8"/>
      <c r="F1" s="8"/>
      <c r="G1" s="9"/>
      <c r="H1" s="9"/>
      <c r="I1" s="10"/>
      <c r="J1" s="11"/>
      <c r="K1" s="11"/>
      <c r="L1" s="11"/>
      <c r="M1" s="11"/>
      <c r="N1" s="11"/>
      <c r="O1" s="12" t="s">
        <v>0</v>
      </c>
      <c r="P1" s="1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16" ht="15.75" customHeight="1">
      <c r="A2" s="14"/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6.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28.5" customHeight="1">
      <c r="A4" s="16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8" t="s">
        <v>8</v>
      </c>
      <c r="H4" s="18"/>
      <c r="I4" s="18" t="s">
        <v>9</v>
      </c>
      <c r="J4" s="18" t="s">
        <v>10</v>
      </c>
      <c r="K4" s="18" t="s">
        <v>11</v>
      </c>
      <c r="L4" s="18" t="s">
        <v>12</v>
      </c>
      <c r="M4" s="18"/>
      <c r="N4" s="18"/>
      <c r="O4" s="18"/>
      <c r="P4" s="18"/>
    </row>
    <row r="5" spans="1:16" ht="46.5" customHeight="1">
      <c r="A5" s="16"/>
      <c r="B5" s="17"/>
      <c r="C5" s="17"/>
      <c r="D5" s="17"/>
      <c r="E5" s="18"/>
      <c r="F5" s="18"/>
      <c r="G5" s="19" t="s">
        <v>13</v>
      </c>
      <c r="H5" s="19" t="s">
        <v>14</v>
      </c>
      <c r="I5" s="18"/>
      <c r="J5" s="18"/>
      <c r="K5" s="18"/>
      <c r="L5" s="17">
        <v>2007</v>
      </c>
      <c r="M5" s="17">
        <v>2008</v>
      </c>
      <c r="N5" s="17">
        <v>2009</v>
      </c>
      <c r="O5" s="17">
        <v>2010</v>
      </c>
      <c r="P5" s="17" t="s">
        <v>15</v>
      </c>
    </row>
    <row r="6" spans="1:16" ht="18" customHeight="1">
      <c r="A6" s="20" t="s">
        <v>16</v>
      </c>
      <c r="B6" s="21" t="s">
        <v>17</v>
      </c>
      <c r="C6" s="21" t="s">
        <v>18</v>
      </c>
      <c r="D6" s="21" t="s">
        <v>19</v>
      </c>
      <c r="E6" s="21" t="s">
        <v>20</v>
      </c>
      <c r="F6" s="21" t="s">
        <v>21</v>
      </c>
      <c r="G6" s="21" t="s">
        <v>22</v>
      </c>
      <c r="H6" s="21"/>
      <c r="I6" s="21" t="s">
        <v>23</v>
      </c>
      <c r="J6" s="21" t="s">
        <v>24</v>
      </c>
      <c r="K6" s="21" t="s">
        <v>25</v>
      </c>
      <c r="L6" s="21" t="s">
        <v>26</v>
      </c>
      <c r="M6" s="21" t="s">
        <v>27</v>
      </c>
      <c r="N6" s="21" t="s">
        <v>28</v>
      </c>
      <c r="O6" s="21" t="s">
        <v>29</v>
      </c>
      <c r="P6" s="21" t="s">
        <v>30</v>
      </c>
    </row>
    <row r="7" spans="1:17" ht="15.75" customHeight="1">
      <c r="A7" s="22" t="s">
        <v>16</v>
      </c>
      <c r="B7" s="23">
        <v>400</v>
      </c>
      <c r="C7" s="23">
        <v>40002</v>
      </c>
      <c r="D7" s="23">
        <v>6050</v>
      </c>
      <c r="E7" s="24" t="s">
        <v>31</v>
      </c>
      <c r="F7" s="24" t="s">
        <v>32</v>
      </c>
      <c r="G7" s="25">
        <v>2004</v>
      </c>
      <c r="H7" s="25">
        <v>2011</v>
      </c>
      <c r="I7" s="26" t="s">
        <v>33</v>
      </c>
      <c r="J7" s="27">
        <f>SUM(K7:P7)</f>
        <v>8320143</v>
      </c>
      <c r="K7" s="28">
        <f>210000+132143</f>
        <v>342143</v>
      </c>
      <c r="L7" s="28">
        <f>L10</f>
        <v>641000</v>
      </c>
      <c r="M7" s="28">
        <f>M8+M10</f>
        <v>2175000</v>
      </c>
      <c r="N7" s="28">
        <f>N8+N10</f>
        <v>2443000</v>
      </c>
      <c r="O7" s="28">
        <f>O8+O10</f>
        <v>2106000</v>
      </c>
      <c r="P7" s="28">
        <f>P8+P10</f>
        <v>613000</v>
      </c>
      <c r="Q7" s="29"/>
    </row>
    <row r="8" spans="1:17" ht="15">
      <c r="A8" s="22"/>
      <c r="B8" s="23"/>
      <c r="C8" s="23"/>
      <c r="D8" s="23"/>
      <c r="E8" s="24"/>
      <c r="F8" s="24"/>
      <c r="G8" s="25"/>
      <c r="H8" s="25"/>
      <c r="I8" s="26" t="s">
        <v>34</v>
      </c>
      <c r="J8" s="27">
        <f>SUM(K8:P8)</f>
        <v>3300000</v>
      </c>
      <c r="K8" s="28"/>
      <c r="L8" s="28"/>
      <c r="M8" s="28">
        <v>750000</v>
      </c>
      <c r="N8" s="28">
        <f>1500000</f>
        <v>1500000</v>
      </c>
      <c r="O8" s="28">
        <v>950000</v>
      </c>
      <c r="P8" s="28">
        <v>100000</v>
      </c>
      <c r="Q8" s="29"/>
    </row>
    <row r="9" spans="1:17" ht="12.75" customHeight="1" hidden="1">
      <c r="A9" s="22"/>
      <c r="B9" s="23"/>
      <c r="C9" s="23"/>
      <c r="D9" s="23"/>
      <c r="E9" s="24"/>
      <c r="F9" s="24"/>
      <c r="G9" s="25"/>
      <c r="H9" s="25"/>
      <c r="I9" s="26" t="s">
        <v>35</v>
      </c>
      <c r="J9" s="27"/>
      <c r="K9" s="30">
        <v>195000</v>
      </c>
      <c r="L9" s="28"/>
      <c r="M9" s="28"/>
      <c r="N9" s="28"/>
      <c r="O9" s="28"/>
      <c r="P9" s="28"/>
      <c r="Q9" s="29"/>
    </row>
    <row r="10" spans="1:17" ht="12.75" customHeight="1" hidden="1">
      <c r="A10" s="22"/>
      <c r="B10" s="23"/>
      <c r="C10" s="23"/>
      <c r="D10" s="23"/>
      <c r="E10" s="24"/>
      <c r="F10" s="24"/>
      <c r="G10" s="25"/>
      <c r="H10" s="25"/>
      <c r="I10" s="26" t="s">
        <v>36</v>
      </c>
      <c r="J10" s="27">
        <f>SUM(K10:P10)</f>
        <v>4825143</v>
      </c>
      <c r="K10" s="28">
        <f>15000+132143</f>
        <v>147143</v>
      </c>
      <c r="L10" s="28">
        <f>L12+L13</f>
        <v>641000</v>
      </c>
      <c r="M10" s="27">
        <f>M12+M13</f>
        <v>1425000</v>
      </c>
      <c r="N10" s="28">
        <f>N12+N13</f>
        <v>943000</v>
      </c>
      <c r="O10" s="28">
        <f>O12+O13</f>
        <v>1156000</v>
      </c>
      <c r="P10" s="28">
        <f>P12+P13</f>
        <v>513000</v>
      </c>
      <c r="Q10" s="29"/>
    </row>
    <row r="11" spans="1:17" ht="12.75" customHeight="1" hidden="1">
      <c r="A11" s="22"/>
      <c r="B11" s="23"/>
      <c r="C11" s="23"/>
      <c r="D11" s="23"/>
      <c r="E11" s="24"/>
      <c r="F11" s="24"/>
      <c r="G11" s="25"/>
      <c r="H11" s="25"/>
      <c r="I11" s="31" t="s">
        <v>37</v>
      </c>
      <c r="J11" s="28"/>
      <c r="K11" s="28"/>
      <c r="L11" s="28"/>
      <c r="M11" s="28"/>
      <c r="N11" s="28"/>
      <c r="O11" s="28"/>
      <c r="P11" s="28"/>
      <c r="Q11" s="29"/>
    </row>
    <row r="12" spans="1:17" ht="15">
      <c r="A12" s="22"/>
      <c r="B12" s="23"/>
      <c r="C12" s="23"/>
      <c r="D12" s="23"/>
      <c r="E12" s="24"/>
      <c r="F12" s="24"/>
      <c r="G12" s="25"/>
      <c r="H12" s="25"/>
      <c r="I12" s="26" t="s">
        <v>38</v>
      </c>
      <c r="J12" s="27">
        <f>SUM(K12:P12)</f>
        <v>2087143</v>
      </c>
      <c r="K12" s="27">
        <f>K10</f>
        <v>147143</v>
      </c>
      <c r="L12" s="28">
        <v>350000</v>
      </c>
      <c r="M12" s="27">
        <v>550000</v>
      </c>
      <c r="N12" s="27">
        <v>400000</v>
      </c>
      <c r="O12" s="27">
        <v>300000</v>
      </c>
      <c r="P12" s="27">
        <v>340000</v>
      </c>
      <c r="Q12" s="29"/>
    </row>
    <row r="13" spans="1:17" ht="15">
      <c r="A13" s="22"/>
      <c r="B13" s="23"/>
      <c r="C13" s="23"/>
      <c r="D13" s="23"/>
      <c r="E13" s="24"/>
      <c r="F13" s="24"/>
      <c r="G13" s="25"/>
      <c r="H13" s="25"/>
      <c r="I13" s="26" t="s">
        <v>39</v>
      </c>
      <c r="J13" s="28">
        <f>SUM(K13:P13)</f>
        <v>2933000</v>
      </c>
      <c r="K13" s="28">
        <v>195000</v>
      </c>
      <c r="L13" s="28">
        <v>291000</v>
      </c>
      <c r="M13" s="28">
        <v>875000</v>
      </c>
      <c r="N13" s="28">
        <v>543000</v>
      </c>
      <c r="O13" s="28">
        <v>856000</v>
      </c>
      <c r="P13" s="28">
        <v>173000</v>
      </c>
      <c r="Q13" s="29"/>
    </row>
    <row r="14" spans="1:17" s="34" customFormat="1" ht="15.75" customHeight="1">
      <c r="A14" s="22" t="s">
        <v>17</v>
      </c>
      <c r="B14" s="32">
        <v>400</v>
      </c>
      <c r="C14" s="32">
        <v>40002</v>
      </c>
      <c r="D14" s="32">
        <v>6050</v>
      </c>
      <c r="E14" s="24" t="s">
        <v>40</v>
      </c>
      <c r="F14" s="24" t="s">
        <v>41</v>
      </c>
      <c r="G14" s="33">
        <v>2008</v>
      </c>
      <c r="H14" s="33">
        <v>2010</v>
      </c>
      <c r="I14" s="26" t="s">
        <v>33</v>
      </c>
      <c r="J14" s="28">
        <f>SUM(K14:P14)</f>
        <v>1300000</v>
      </c>
      <c r="K14" s="28"/>
      <c r="L14" s="28">
        <v>100000</v>
      </c>
      <c r="M14" s="28">
        <f>M17</f>
        <v>200000</v>
      </c>
      <c r="N14" s="28">
        <f>700000</f>
        <v>700000</v>
      </c>
      <c r="O14" s="28">
        <v>300000</v>
      </c>
      <c r="P14" s="28"/>
      <c r="Q14" s="29"/>
    </row>
    <row r="15" spans="1:17" s="34" customFormat="1" ht="15">
      <c r="A15" s="22"/>
      <c r="B15" s="32"/>
      <c r="C15" s="32"/>
      <c r="D15" s="32"/>
      <c r="E15" s="24"/>
      <c r="F15" s="24"/>
      <c r="G15" s="33"/>
      <c r="H15" s="33"/>
      <c r="I15" s="26" t="s">
        <v>34</v>
      </c>
      <c r="J15" s="28">
        <f>SUM(K15:P15)</f>
        <v>750000</v>
      </c>
      <c r="K15" s="28"/>
      <c r="L15" s="28"/>
      <c r="M15" s="28"/>
      <c r="N15" s="28">
        <f>N14*0.75</f>
        <v>525000</v>
      </c>
      <c r="O15" s="28">
        <f>O14*0.75</f>
        <v>225000</v>
      </c>
      <c r="P15" s="28"/>
      <c r="Q15" s="29"/>
    </row>
    <row r="16" spans="1:17" s="34" customFormat="1" ht="12.75" customHeight="1" hidden="1">
      <c r="A16" s="22"/>
      <c r="B16" s="32"/>
      <c r="C16" s="32"/>
      <c r="D16" s="32"/>
      <c r="E16" s="24"/>
      <c r="F16" s="24"/>
      <c r="G16" s="33"/>
      <c r="H16" s="33"/>
      <c r="I16" s="26" t="s">
        <v>35</v>
      </c>
      <c r="J16" s="28"/>
      <c r="K16" s="28"/>
      <c r="L16" s="28"/>
      <c r="M16" s="28"/>
      <c r="N16" s="28"/>
      <c r="O16" s="28"/>
      <c r="P16" s="28"/>
      <c r="Q16" s="29"/>
    </row>
    <row r="17" spans="1:17" s="34" customFormat="1" ht="12.75" customHeight="1" hidden="1">
      <c r="A17" s="22"/>
      <c r="B17" s="32"/>
      <c r="C17" s="32"/>
      <c r="D17" s="32"/>
      <c r="E17" s="24"/>
      <c r="F17" s="24"/>
      <c r="G17" s="33"/>
      <c r="H17" s="33"/>
      <c r="I17" s="26" t="s">
        <v>36</v>
      </c>
      <c r="J17" s="28">
        <f>SUM(L17:O17)</f>
        <v>550000</v>
      </c>
      <c r="K17" s="28"/>
      <c r="L17" s="28">
        <f>L14</f>
        <v>100000</v>
      </c>
      <c r="M17" s="28">
        <v>200000</v>
      </c>
      <c r="N17" s="28">
        <f>N14*0.25</f>
        <v>175000</v>
      </c>
      <c r="O17" s="28">
        <f>O14*0.25</f>
        <v>75000</v>
      </c>
      <c r="P17" s="28"/>
      <c r="Q17" s="29"/>
    </row>
    <row r="18" spans="1:17" s="34" customFormat="1" ht="12.75" customHeight="1" hidden="1">
      <c r="A18" s="22"/>
      <c r="B18" s="32"/>
      <c r="C18" s="32"/>
      <c r="D18" s="32"/>
      <c r="E18" s="24"/>
      <c r="F18" s="24"/>
      <c r="G18" s="33"/>
      <c r="H18" s="33"/>
      <c r="I18" s="31" t="s">
        <v>37</v>
      </c>
      <c r="J18" s="28"/>
      <c r="K18" s="28"/>
      <c r="L18" s="28"/>
      <c r="M18" s="28"/>
      <c r="N18" s="28"/>
      <c r="O18" s="28"/>
      <c r="P18" s="28"/>
      <c r="Q18" s="29"/>
    </row>
    <row r="19" spans="1:17" s="34" customFormat="1" ht="15" customHeight="1">
      <c r="A19" s="22"/>
      <c r="B19" s="32"/>
      <c r="C19" s="32"/>
      <c r="D19" s="32"/>
      <c r="E19" s="24"/>
      <c r="F19" s="24"/>
      <c r="G19" s="33"/>
      <c r="H19" s="33"/>
      <c r="I19" s="26" t="s">
        <v>38</v>
      </c>
      <c r="J19" s="28">
        <f>SUM(K19:P19)</f>
        <v>550000</v>
      </c>
      <c r="K19" s="28"/>
      <c r="L19" s="28">
        <f>L17</f>
        <v>100000</v>
      </c>
      <c r="M19" s="28">
        <f>M17</f>
        <v>200000</v>
      </c>
      <c r="N19" s="28">
        <f>N17</f>
        <v>175000</v>
      </c>
      <c r="O19" s="28">
        <f>O17</f>
        <v>75000</v>
      </c>
      <c r="P19" s="28"/>
      <c r="Q19" s="29"/>
    </row>
    <row r="20" spans="1:17" s="34" customFormat="1" ht="12.75" customHeight="1" hidden="1">
      <c r="A20" s="22"/>
      <c r="B20" s="32"/>
      <c r="C20" s="32"/>
      <c r="D20" s="32"/>
      <c r="E20" s="24"/>
      <c r="F20" s="24"/>
      <c r="G20" s="33"/>
      <c r="H20" s="33"/>
      <c r="I20" s="26" t="s">
        <v>42</v>
      </c>
      <c r="J20" s="28"/>
      <c r="K20" s="28"/>
      <c r="L20" s="28"/>
      <c r="M20" s="28"/>
      <c r="N20" s="28"/>
      <c r="O20" s="28"/>
      <c r="P20" s="28"/>
      <c r="Q20" s="29"/>
    </row>
    <row r="21" spans="1:17" s="34" customFormat="1" ht="12.75" customHeight="1" hidden="1">
      <c r="A21" s="22"/>
      <c r="B21" s="32"/>
      <c r="C21" s="32"/>
      <c r="D21" s="32"/>
      <c r="E21" s="24"/>
      <c r="F21" s="24"/>
      <c r="G21" s="33"/>
      <c r="H21" s="33"/>
      <c r="I21" s="26" t="s">
        <v>43</v>
      </c>
      <c r="J21" s="28"/>
      <c r="K21" s="28"/>
      <c r="L21" s="28"/>
      <c r="M21" s="28"/>
      <c r="N21" s="28"/>
      <c r="O21" s="28"/>
      <c r="P21" s="28"/>
      <c r="Q21" s="29"/>
    </row>
    <row r="22" spans="1:17" s="34" customFormat="1" ht="15.75" customHeight="1">
      <c r="A22" s="22"/>
      <c r="B22" s="32"/>
      <c r="C22" s="32"/>
      <c r="D22" s="32"/>
      <c r="E22" s="24"/>
      <c r="F22" s="24"/>
      <c r="G22" s="33"/>
      <c r="H22" s="33"/>
      <c r="I22" s="26" t="s">
        <v>39</v>
      </c>
      <c r="J22" s="28"/>
      <c r="K22" s="28"/>
      <c r="L22" s="28"/>
      <c r="M22" s="28"/>
      <c r="N22" s="28"/>
      <c r="O22" s="28"/>
      <c r="P22" s="28"/>
      <c r="Q22" s="29"/>
    </row>
    <row r="23" spans="1:17" s="34" customFormat="1" ht="16.5" customHeight="1">
      <c r="A23" s="22" t="s">
        <v>18</v>
      </c>
      <c r="B23" s="32">
        <v>600</v>
      </c>
      <c r="C23" s="32">
        <v>60016</v>
      </c>
      <c r="D23" s="32">
        <v>6050</v>
      </c>
      <c r="E23" s="24" t="s">
        <v>44</v>
      </c>
      <c r="F23" s="24" t="s">
        <v>41</v>
      </c>
      <c r="G23" s="35">
        <v>2007</v>
      </c>
      <c r="H23" s="35">
        <v>2010</v>
      </c>
      <c r="I23" s="26" t="s">
        <v>33</v>
      </c>
      <c r="J23" s="27">
        <f>SUM(K23:P23)</f>
        <v>4100000</v>
      </c>
      <c r="K23" s="28"/>
      <c r="L23" s="28">
        <v>100000</v>
      </c>
      <c r="M23" s="28">
        <f>M26</f>
        <v>40000</v>
      </c>
      <c r="N23" s="27">
        <v>2000000</v>
      </c>
      <c r="O23" s="27">
        <f>2000000-M23</f>
        <v>1960000</v>
      </c>
      <c r="P23" s="28"/>
      <c r="Q23" s="29"/>
    </row>
    <row r="24" spans="1:17" s="34" customFormat="1" ht="15" customHeight="1">
      <c r="A24" s="22"/>
      <c r="B24" s="32"/>
      <c r="C24" s="32"/>
      <c r="D24" s="32"/>
      <c r="E24" s="24"/>
      <c r="F24" s="24"/>
      <c r="G24" s="35"/>
      <c r="H24" s="35"/>
      <c r="I24" s="26" t="s">
        <v>45</v>
      </c>
      <c r="J24" s="27">
        <f>SUM(K24:P24)</f>
        <v>2970000</v>
      </c>
      <c r="K24" s="28"/>
      <c r="L24" s="28"/>
      <c r="M24" s="28"/>
      <c r="N24" s="28">
        <f>(N23*0.75)</f>
        <v>1500000</v>
      </c>
      <c r="O24" s="28">
        <f>O23*0.75</f>
        <v>1470000</v>
      </c>
      <c r="P24" s="28"/>
      <c r="Q24" s="29"/>
    </row>
    <row r="25" spans="1:17" s="34" customFormat="1" ht="12.75" customHeight="1" hidden="1">
      <c r="A25" s="22"/>
      <c r="B25" s="32"/>
      <c r="C25" s="32"/>
      <c r="D25" s="32"/>
      <c r="E25" s="24"/>
      <c r="F25" s="24"/>
      <c r="G25" s="35"/>
      <c r="H25" s="35"/>
      <c r="I25" s="26" t="s">
        <v>35</v>
      </c>
      <c r="J25" s="27"/>
      <c r="K25" s="28"/>
      <c r="L25" s="28"/>
      <c r="M25" s="28"/>
      <c r="N25" s="28"/>
      <c r="O25" s="28"/>
      <c r="P25" s="28"/>
      <c r="Q25" s="29"/>
    </row>
    <row r="26" spans="1:17" s="34" customFormat="1" ht="12.75" customHeight="1" hidden="1">
      <c r="A26" s="22"/>
      <c r="B26" s="32"/>
      <c r="C26" s="32"/>
      <c r="D26" s="32"/>
      <c r="E26" s="24"/>
      <c r="F26" s="24"/>
      <c r="G26" s="35"/>
      <c r="H26" s="35"/>
      <c r="I26" s="26" t="s">
        <v>36</v>
      </c>
      <c r="J26" s="27">
        <f>SUM(L26:O26)</f>
        <v>1130000</v>
      </c>
      <c r="K26" s="28"/>
      <c r="L26" s="28">
        <v>100000</v>
      </c>
      <c r="M26" s="28">
        <v>40000</v>
      </c>
      <c r="N26" s="28">
        <f>(N23*0.25)</f>
        <v>500000</v>
      </c>
      <c r="O26" s="28">
        <f>O23*0.25</f>
        <v>490000</v>
      </c>
      <c r="P26" s="28"/>
      <c r="Q26" s="29"/>
    </row>
    <row r="27" spans="1:17" s="34" customFormat="1" ht="12.75" customHeight="1" hidden="1">
      <c r="A27" s="22"/>
      <c r="B27" s="32"/>
      <c r="C27" s="32"/>
      <c r="D27" s="32"/>
      <c r="E27" s="24"/>
      <c r="F27" s="24"/>
      <c r="G27" s="35"/>
      <c r="H27" s="35"/>
      <c r="I27" s="31" t="s">
        <v>37</v>
      </c>
      <c r="J27" s="28"/>
      <c r="K27" s="28"/>
      <c r="L27" s="28"/>
      <c r="M27" s="28"/>
      <c r="N27" s="28"/>
      <c r="O27" s="28"/>
      <c r="P27" s="28"/>
      <c r="Q27" s="29"/>
    </row>
    <row r="28" spans="1:17" s="34" customFormat="1" ht="12.75" customHeight="1" hidden="1">
      <c r="A28" s="22"/>
      <c r="B28" s="32"/>
      <c r="C28" s="32"/>
      <c r="D28" s="32"/>
      <c r="E28" s="24"/>
      <c r="F28" s="24"/>
      <c r="G28" s="35"/>
      <c r="H28" s="35"/>
      <c r="I28" s="36"/>
      <c r="J28" s="36"/>
      <c r="K28" s="27"/>
      <c r="L28" s="27">
        <f>L26</f>
        <v>100000</v>
      </c>
      <c r="M28" s="36"/>
      <c r="N28" s="36"/>
      <c r="O28" s="36"/>
      <c r="P28" s="37"/>
      <c r="Q28" s="29"/>
    </row>
    <row r="29" spans="1:17" s="34" customFormat="1" ht="12.75" customHeight="1" hidden="1">
      <c r="A29" s="22"/>
      <c r="B29" s="32"/>
      <c r="C29" s="32"/>
      <c r="D29" s="32"/>
      <c r="E29" s="24"/>
      <c r="F29" s="24"/>
      <c r="G29" s="35"/>
      <c r="H29" s="35"/>
      <c r="I29" s="38"/>
      <c r="J29" s="39"/>
      <c r="K29" s="28"/>
      <c r="L29" s="28"/>
      <c r="M29" s="39"/>
      <c r="N29" s="39"/>
      <c r="O29" s="39"/>
      <c r="P29" s="37"/>
      <c r="Q29" s="29"/>
    </row>
    <row r="30" spans="1:17" s="34" customFormat="1" ht="12.75" customHeight="1" hidden="1">
      <c r="A30" s="22"/>
      <c r="B30" s="32"/>
      <c r="C30" s="32"/>
      <c r="D30" s="32"/>
      <c r="E30" s="24"/>
      <c r="F30" s="24"/>
      <c r="G30" s="35"/>
      <c r="H30" s="35"/>
      <c r="I30" s="38"/>
      <c r="J30" s="39"/>
      <c r="K30" s="28"/>
      <c r="L30" s="28"/>
      <c r="M30" s="39"/>
      <c r="N30" s="39"/>
      <c r="O30" s="39"/>
      <c r="P30" s="37"/>
      <c r="Q30" s="29"/>
    </row>
    <row r="31" spans="1:17" s="34" customFormat="1" ht="15">
      <c r="A31" s="22"/>
      <c r="B31" s="32"/>
      <c r="C31" s="32"/>
      <c r="D31" s="32"/>
      <c r="E31" s="24"/>
      <c r="F31" s="24"/>
      <c r="G31" s="35"/>
      <c r="H31" s="35"/>
      <c r="I31" s="38" t="s">
        <v>38</v>
      </c>
      <c r="J31" s="39">
        <f>SUM(K31:P31)</f>
        <v>1130000</v>
      </c>
      <c r="K31" s="28"/>
      <c r="L31" s="28">
        <f>L23</f>
        <v>100000</v>
      </c>
      <c r="M31" s="39">
        <v>40000</v>
      </c>
      <c r="N31" s="39">
        <f>N23*0.25</f>
        <v>500000</v>
      </c>
      <c r="O31" s="39">
        <f>O23*0.25</f>
        <v>490000</v>
      </c>
      <c r="P31" s="37"/>
      <c r="Q31" s="29"/>
    </row>
    <row r="32" spans="1:17" s="34" customFormat="1" ht="15">
      <c r="A32" s="22"/>
      <c r="B32" s="32"/>
      <c r="C32" s="32"/>
      <c r="D32" s="32"/>
      <c r="E32" s="24"/>
      <c r="F32" s="24"/>
      <c r="G32" s="35"/>
      <c r="H32" s="35"/>
      <c r="I32" s="38" t="s">
        <v>39</v>
      </c>
      <c r="J32" s="39"/>
      <c r="K32" s="28"/>
      <c r="L32" s="28"/>
      <c r="M32" s="39"/>
      <c r="N32" s="39"/>
      <c r="O32" s="39"/>
      <c r="P32" s="37"/>
      <c r="Q32" s="29"/>
    </row>
    <row r="33" spans="1:17" ht="12.75" customHeight="1" hidden="1">
      <c r="A33" s="22"/>
      <c r="B33" s="32"/>
      <c r="C33" s="32"/>
      <c r="D33" s="32"/>
      <c r="E33" s="24" t="s">
        <v>46</v>
      </c>
      <c r="F33" s="24"/>
      <c r="G33" s="35">
        <v>2007</v>
      </c>
      <c r="H33" s="35">
        <v>2010</v>
      </c>
      <c r="I33" s="26" t="s">
        <v>33</v>
      </c>
      <c r="J33" s="28">
        <f>SUM(M33:O33)</f>
        <v>2000000</v>
      </c>
      <c r="K33" s="28"/>
      <c r="L33" s="28">
        <v>100000</v>
      </c>
      <c r="M33" s="28">
        <v>10000</v>
      </c>
      <c r="N33" s="28">
        <v>1000000</v>
      </c>
      <c r="O33" s="28">
        <f>1000000-M33</f>
        <v>990000</v>
      </c>
      <c r="P33" s="28"/>
      <c r="Q33" s="29"/>
    </row>
    <row r="34" spans="1:17" ht="12.75" customHeight="1" hidden="1">
      <c r="A34" s="22"/>
      <c r="B34" s="32"/>
      <c r="C34" s="32"/>
      <c r="D34" s="32"/>
      <c r="E34" s="24"/>
      <c r="F34" s="24"/>
      <c r="G34" s="35"/>
      <c r="H34" s="35"/>
      <c r="I34" s="26" t="s">
        <v>47</v>
      </c>
      <c r="J34" s="28"/>
      <c r="K34" s="28"/>
      <c r="L34" s="28"/>
      <c r="M34" s="28"/>
      <c r="N34" s="28"/>
      <c r="O34" s="28"/>
      <c r="P34" s="28"/>
      <c r="Q34" s="29"/>
    </row>
    <row r="35" spans="1:17" ht="12.75" customHeight="1" hidden="1">
      <c r="A35" s="22"/>
      <c r="B35" s="32"/>
      <c r="C35" s="32"/>
      <c r="D35" s="32"/>
      <c r="E35" s="24"/>
      <c r="F35" s="24"/>
      <c r="G35" s="35"/>
      <c r="H35" s="35"/>
      <c r="I35" s="26" t="s">
        <v>35</v>
      </c>
      <c r="J35" s="28"/>
      <c r="K35" s="28"/>
      <c r="L35" s="28"/>
      <c r="M35" s="28"/>
      <c r="N35" s="28"/>
      <c r="O35" s="28"/>
      <c r="P35" s="28"/>
      <c r="Q35" s="29"/>
    </row>
    <row r="36" spans="1:17" ht="12.75" customHeight="1" hidden="1">
      <c r="A36" s="22"/>
      <c r="B36" s="32"/>
      <c r="C36" s="32"/>
      <c r="D36" s="32"/>
      <c r="E36" s="24"/>
      <c r="F36" s="24"/>
      <c r="G36" s="35"/>
      <c r="H36" s="35"/>
      <c r="I36" s="26" t="s">
        <v>36</v>
      </c>
      <c r="J36" s="28">
        <f>J33</f>
        <v>2000000</v>
      </c>
      <c r="K36" s="28"/>
      <c r="L36" s="28">
        <v>100000</v>
      </c>
      <c r="M36" s="28">
        <f>M33</f>
        <v>10000</v>
      </c>
      <c r="N36" s="28">
        <f>N33</f>
        <v>1000000</v>
      </c>
      <c r="O36" s="28">
        <f>O33</f>
        <v>990000</v>
      </c>
      <c r="P36" s="28"/>
      <c r="Q36" s="29"/>
    </row>
    <row r="37" spans="1:17" ht="12.75" customHeight="1" hidden="1">
      <c r="A37" s="22"/>
      <c r="B37" s="32"/>
      <c r="C37" s="32"/>
      <c r="D37" s="32"/>
      <c r="E37" s="24"/>
      <c r="F37" s="24"/>
      <c r="G37" s="35"/>
      <c r="H37" s="35"/>
      <c r="I37" s="31" t="s">
        <v>37</v>
      </c>
      <c r="J37" s="28"/>
      <c r="K37" s="28"/>
      <c r="L37" s="28"/>
      <c r="M37" s="28"/>
      <c r="N37" s="28"/>
      <c r="O37" s="28"/>
      <c r="P37" s="28"/>
      <c r="Q37" s="29"/>
    </row>
    <row r="38" spans="1:17" ht="12.75" customHeight="1" hidden="1">
      <c r="A38" s="22"/>
      <c r="B38" s="32"/>
      <c r="C38" s="32"/>
      <c r="D38" s="32"/>
      <c r="E38" s="24"/>
      <c r="F38" s="24"/>
      <c r="G38" s="35"/>
      <c r="H38" s="35"/>
      <c r="I38" s="26" t="s">
        <v>38</v>
      </c>
      <c r="J38" s="28">
        <f>J36</f>
        <v>2000000</v>
      </c>
      <c r="K38" s="28"/>
      <c r="L38" s="28">
        <f>L36</f>
        <v>100000</v>
      </c>
      <c r="M38" s="28">
        <f>M36</f>
        <v>10000</v>
      </c>
      <c r="N38" s="28">
        <f>N36</f>
        <v>1000000</v>
      </c>
      <c r="O38" s="28">
        <f>O36</f>
        <v>990000</v>
      </c>
      <c r="P38" s="28"/>
      <c r="Q38" s="29"/>
    </row>
    <row r="39" spans="1:17" ht="12.75" customHeight="1" hidden="1">
      <c r="A39" s="22"/>
      <c r="B39" s="32"/>
      <c r="C39" s="32"/>
      <c r="D39" s="32"/>
      <c r="E39" s="24"/>
      <c r="F39" s="24"/>
      <c r="G39" s="35"/>
      <c r="H39" s="35"/>
      <c r="I39" s="26" t="s">
        <v>42</v>
      </c>
      <c r="J39" s="28"/>
      <c r="K39" s="28"/>
      <c r="L39" s="28"/>
      <c r="M39" s="28"/>
      <c r="N39" s="28"/>
      <c r="O39" s="28"/>
      <c r="P39" s="28"/>
      <c r="Q39" s="29"/>
    </row>
    <row r="40" spans="1:17" ht="12.75" customHeight="1" hidden="1">
      <c r="A40" s="22"/>
      <c r="B40" s="32"/>
      <c r="C40" s="32"/>
      <c r="D40" s="32"/>
      <c r="E40" s="24"/>
      <c r="F40" s="24"/>
      <c r="G40" s="35"/>
      <c r="H40" s="35"/>
      <c r="I40" s="26" t="s">
        <v>43</v>
      </c>
      <c r="J40" s="28"/>
      <c r="K40" s="28"/>
      <c r="L40" s="28"/>
      <c r="M40" s="28"/>
      <c r="N40" s="28"/>
      <c r="O40" s="28"/>
      <c r="P40" s="28"/>
      <c r="Q40" s="29"/>
    </row>
    <row r="41" spans="1:17" ht="12.75" customHeight="1" hidden="1">
      <c r="A41" s="22"/>
      <c r="B41" s="32"/>
      <c r="C41" s="32"/>
      <c r="D41" s="32"/>
      <c r="E41" s="24"/>
      <c r="F41" s="24"/>
      <c r="G41" s="35"/>
      <c r="H41" s="35"/>
      <c r="I41" s="26" t="s">
        <v>48</v>
      </c>
      <c r="J41" s="28"/>
      <c r="K41" s="28"/>
      <c r="L41" s="28"/>
      <c r="M41" s="28"/>
      <c r="N41" s="28"/>
      <c r="O41" s="28"/>
      <c r="P41" s="28"/>
      <c r="Q41" s="29"/>
    </row>
    <row r="42" spans="1:17" ht="12.75" customHeight="1">
      <c r="A42" s="22" t="s">
        <v>19</v>
      </c>
      <c r="B42" s="32">
        <v>600</v>
      </c>
      <c r="C42" s="32">
        <v>60016</v>
      </c>
      <c r="D42" s="32">
        <v>6050</v>
      </c>
      <c r="E42" s="24" t="s">
        <v>49</v>
      </c>
      <c r="F42" s="24" t="s">
        <v>50</v>
      </c>
      <c r="G42" s="35">
        <v>2006</v>
      </c>
      <c r="H42" s="35">
        <v>2009</v>
      </c>
      <c r="I42" s="26" t="s">
        <v>33</v>
      </c>
      <c r="J42" s="28">
        <f>N42+L42+K42</f>
        <v>2247379</v>
      </c>
      <c r="K42" s="28">
        <f>K44</f>
        <v>33135.2</v>
      </c>
      <c r="L42" s="28">
        <f>L44</f>
        <v>14243.8</v>
      </c>
      <c r="M42" s="28"/>
      <c r="N42" s="28">
        <v>2200000</v>
      </c>
      <c r="O42" s="28"/>
      <c r="P42" s="28"/>
      <c r="Q42" s="29"/>
    </row>
    <row r="43" spans="1:17" ht="12.75" customHeight="1">
      <c r="A43" s="22"/>
      <c r="B43" s="32"/>
      <c r="C43" s="32"/>
      <c r="D43" s="32"/>
      <c r="E43" s="24"/>
      <c r="F43" s="24"/>
      <c r="G43" s="35"/>
      <c r="H43" s="35"/>
      <c r="I43" s="26" t="s">
        <v>45</v>
      </c>
      <c r="J43" s="28">
        <f>N43+L43+K43</f>
        <v>0</v>
      </c>
      <c r="K43" s="28"/>
      <c r="L43" s="28"/>
      <c r="M43" s="28"/>
      <c r="N43" s="28"/>
      <c r="O43" s="28"/>
      <c r="P43" s="28"/>
      <c r="Q43" s="29"/>
    </row>
    <row r="44" spans="1:17" ht="12.75" customHeight="1">
      <c r="A44" s="22"/>
      <c r="B44" s="32"/>
      <c r="C44" s="32"/>
      <c r="D44" s="32"/>
      <c r="E44" s="24"/>
      <c r="F44" s="24"/>
      <c r="G44" s="35"/>
      <c r="H44" s="35"/>
      <c r="I44" s="26" t="s">
        <v>36</v>
      </c>
      <c r="J44" s="28">
        <f>N44+L44+K44</f>
        <v>1147379</v>
      </c>
      <c r="K44" s="28">
        <v>33135.2</v>
      </c>
      <c r="L44" s="28">
        <v>14243.8</v>
      </c>
      <c r="M44" s="28"/>
      <c r="N44" s="28">
        <v>1100000</v>
      </c>
      <c r="O44" s="28"/>
      <c r="P44" s="28"/>
      <c r="Q44" s="29"/>
    </row>
    <row r="45" spans="1:17" ht="12.75" customHeight="1">
      <c r="A45" s="22"/>
      <c r="B45" s="32"/>
      <c r="C45" s="32"/>
      <c r="D45" s="32"/>
      <c r="E45" s="24"/>
      <c r="F45" s="24"/>
      <c r="G45" s="35"/>
      <c r="H45" s="35"/>
      <c r="I45" s="26" t="s">
        <v>51</v>
      </c>
      <c r="J45" s="28">
        <f>N45</f>
        <v>1100000</v>
      </c>
      <c r="K45" s="28"/>
      <c r="L45" s="28"/>
      <c r="M45" s="28"/>
      <c r="N45" s="28">
        <v>1100000</v>
      </c>
      <c r="O45" s="28"/>
      <c r="P45" s="28"/>
      <c r="Q45" s="29"/>
    </row>
    <row r="46" spans="1:17" ht="15.75" customHeight="1">
      <c r="A46" s="22" t="s">
        <v>20</v>
      </c>
      <c r="B46" s="32">
        <v>600</v>
      </c>
      <c r="C46" s="32">
        <v>60016</v>
      </c>
      <c r="D46" s="32">
        <v>6050</v>
      </c>
      <c r="E46" s="24" t="s">
        <v>52</v>
      </c>
      <c r="F46" s="24" t="s">
        <v>41</v>
      </c>
      <c r="G46" s="35">
        <v>2007</v>
      </c>
      <c r="H46" s="35">
        <v>2014</v>
      </c>
      <c r="I46" s="36"/>
      <c r="J46" s="27">
        <f>SUM(K46:P46)</f>
        <v>4097000</v>
      </c>
      <c r="K46" s="28"/>
      <c r="L46" s="28">
        <v>351000</v>
      </c>
      <c r="M46" s="28">
        <f>1496540+25000</f>
        <v>1521540</v>
      </c>
      <c r="N46" s="28">
        <v>420000</v>
      </c>
      <c r="O46" s="28">
        <v>420000</v>
      </c>
      <c r="P46" s="28">
        <v>1384460</v>
      </c>
      <c r="Q46" s="29"/>
    </row>
    <row r="47" spans="1:17" ht="15">
      <c r="A47" s="22"/>
      <c r="B47" s="32"/>
      <c r="C47" s="32"/>
      <c r="D47" s="32"/>
      <c r="E47" s="24"/>
      <c r="F47" s="24"/>
      <c r="G47" s="35"/>
      <c r="H47" s="35"/>
      <c r="I47" s="38"/>
      <c r="J47" s="27">
        <f>SUM(K47:P47)</f>
        <v>1668345</v>
      </c>
      <c r="K47" s="28"/>
      <c r="L47" s="28"/>
      <c r="M47" s="28"/>
      <c r="N47" s="28">
        <f>N46*0.75</f>
        <v>315000</v>
      </c>
      <c r="O47" s="28">
        <f>O46*0.75</f>
        <v>315000</v>
      </c>
      <c r="P47" s="28">
        <f>P46*0.75</f>
        <v>1038345</v>
      </c>
      <c r="Q47" s="29"/>
    </row>
    <row r="48" spans="1:17" ht="12.75" customHeight="1" hidden="1">
      <c r="A48" s="22"/>
      <c r="B48" s="32"/>
      <c r="C48" s="32"/>
      <c r="D48" s="32"/>
      <c r="E48" s="24"/>
      <c r="F48" s="24"/>
      <c r="G48" s="35"/>
      <c r="H48" s="35"/>
      <c r="I48" s="38"/>
      <c r="J48" s="27"/>
      <c r="K48" s="28"/>
      <c r="L48" s="40" t="s">
        <v>53</v>
      </c>
      <c r="M48" s="41"/>
      <c r="N48" s="28"/>
      <c r="O48" s="28"/>
      <c r="P48" s="28"/>
      <c r="Q48" s="29"/>
    </row>
    <row r="49" spans="1:17" ht="12.75" customHeight="1" hidden="1">
      <c r="A49" s="22"/>
      <c r="B49" s="32"/>
      <c r="C49" s="32"/>
      <c r="D49" s="32"/>
      <c r="E49" s="24"/>
      <c r="F49" s="24"/>
      <c r="G49" s="35"/>
      <c r="H49" s="35"/>
      <c r="I49" s="38" t="s">
        <v>38</v>
      </c>
      <c r="J49" s="27">
        <f>SUM(L49:P49)</f>
        <v>2428655</v>
      </c>
      <c r="K49" s="28"/>
      <c r="L49" s="28">
        <f>L46</f>
        <v>351000</v>
      </c>
      <c r="M49" s="28">
        <f>M46</f>
        <v>1521540</v>
      </c>
      <c r="N49" s="28">
        <f>N46*0.25</f>
        <v>105000</v>
      </c>
      <c r="O49" s="28">
        <f>O46*0.25</f>
        <v>105000</v>
      </c>
      <c r="P49" s="28">
        <f>P46*0.25</f>
        <v>346115</v>
      </c>
      <c r="Q49" s="29"/>
    </row>
    <row r="50" spans="1:17" ht="12.75" customHeight="1" hidden="1">
      <c r="A50" s="22"/>
      <c r="B50" s="32"/>
      <c r="C50" s="32"/>
      <c r="D50" s="32"/>
      <c r="E50" s="24"/>
      <c r="F50" s="24"/>
      <c r="G50" s="35"/>
      <c r="H50" s="35"/>
      <c r="I50" s="38" t="s">
        <v>39</v>
      </c>
      <c r="J50" s="27"/>
      <c r="K50" s="28"/>
      <c r="L50" s="28"/>
      <c r="M50" s="28"/>
      <c r="N50" s="28"/>
      <c r="O50" s="28"/>
      <c r="P50" s="28"/>
      <c r="Q50" s="29"/>
    </row>
    <row r="51" spans="1:17" ht="15">
      <c r="A51" s="22"/>
      <c r="B51" s="32"/>
      <c r="C51" s="32"/>
      <c r="D51" s="32"/>
      <c r="E51" s="24"/>
      <c r="F51" s="24"/>
      <c r="G51" s="35"/>
      <c r="H51" s="35"/>
      <c r="I51" s="26" t="s">
        <v>38</v>
      </c>
      <c r="J51" s="27">
        <f>SUM(K51:P51)</f>
        <v>2428655</v>
      </c>
      <c r="K51" s="28"/>
      <c r="L51" s="28">
        <f>L49</f>
        <v>351000</v>
      </c>
      <c r="M51" s="28">
        <f>M49</f>
        <v>1521540</v>
      </c>
      <c r="N51" s="28">
        <f>N49</f>
        <v>105000</v>
      </c>
      <c r="O51" s="28">
        <f>O49</f>
        <v>105000</v>
      </c>
      <c r="P51" s="28">
        <f>P49</f>
        <v>346115</v>
      </c>
      <c r="Q51" s="29"/>
    </row>
    <row r="52" spans="1:17" ht="12.75" customHeight="1" hidden="1">
      <c r="A52" s="22"/>
      <c r="B52" s="32"/>
      <c r="C52" s="32"/>
      <c r="D52" s="32"/>
      <c r="E52" s="24"/>
      <c r="F52" s="24"/>
      <c r="G52" s="35"/>
      <c r="H52" s="35"/>
      <c r="I52" s="26" t="s">
        <v>42</v>
      </c>
      <c r="J52" s="27"/>
      <c r="K52" s="28"/>
      <c r="L52" s="28"/>
      <c r="M52" s="28"/>
      <c r="N52" s="28"/>
      <c r="O52" s="28"/>
      <c r="P52" s="28"/>
      <c r="Q52" s="29"/>
    </row>
    <row r="53" spans="1:17" ht="12.75" customHeight="1" hidden="1">
      <c r="A53" s="22"/>
      <c r="B53" s="32"/>
      <c r="C53" s="32"/>
      <c r="D53" s="32"/>
      <c r="E53" s="24"/>
      <c r="F53" s="24"/>
      <c r="G53" s="35"/>
      <c r="H53" s="35"/>
      <c r="I53" s="26" t="s">
        <v>43</v>
      </c>
      <c r="J53" s="27"/>
      <c r="K53" s="28"/>
      <c r="L53" s="28"/>
      <c r="M53" s="28"/>
      <c r="N53" s="28"/>
      <c r="O53" s="28"/>
      <c r="P53" s="28"/>
      <c r="Q53" s="29"/>
    </row>
    <row r="54" spans="1:17" ht="16.5" customHeight="1">
      <c r="A54" s="22"/>
      <c r="B54" s="32"/>
      <c r="C54" s="32"/>
      <c r="D54" s="32"/>
      <c r="E54" s="24"/>
      <c r="F54" s="24"/>
      <c r="G54" s="35"/>
      <c r="H54" s="35"/>
      <c r="I54" s="26" t="s">
        <v>51</v>
      </c>
      <c r="J54" s="27"/>
      <c r="K54" s="28"/>
      <c r="L54" s="28"/>
      <c r="M54" s="28"/>
      <c r="N54" s="28"/>
      <c r="O54" s="28"/>
      <c r="P54" s="28"/>
      <c r="Q54" s="29"/>
    </row>
    <row r="55" spans="1:17" ht="15.75" customHeight="1">
      <c r="A55" s="22" t="s">
        <v>21</v>
      </c>
      <c r="B55" s="32">
        <v>600</v>
      </c>
      <c r="C55" s="32">
        <v>60016</v>
      </c>
      <c r="D55" s="32">
        <v>6050</v>
      </c>
      <c r="E55" s="24" t="s">
        <v>54</v>
      </c>
      <c r="F55" s="24" t="s">
        <v>41</v>
      </c>
      <c r="G55" s="35">
        <v>2008</v>
      </c>
      <c r="H55" s="35">
        <v>2014</v>
      </c>
      <c r="I55" s="26" t="s">
        <v>33</v>
      </c>
      <c r="J55" s="28">
        <f>2750000+1500000</f>
        <v>4250000</v>
      </c>
      <c r="K55" s="28"/>
      <c r="L55" s="28"/>
      <c r="M55" s="28">
        <v>80000</v>
      </c>
      <c r="N55" s="28">
        <v>700000</v>
      </c>
      <c r="O55" s="28">
        <v>700000</v>
      </c>
      <c r="P55" s="28">
        <v>2770000</v>
      </c>
      <c r="Q55" s="29"/>
    </row>
    <row r="56" spans="1:17" ht="15">
      <c r="A56" s="22"/>
      <c r="B56" s="32"/>
      <c r="C56" s="32"/>
      <c r="D56" s="32"/>
      <c r="E56" s="24"/>
      <c r="F56" s="24"/>
      <c r="G56" s="35"/>
      <c r="H56" s="35"/>
      <c r="I56" s="26" t="s">
        <v>34</v>
      </c>
      <c r="J56" s="28">
        <f>SUM(N56:P56)</f>
        <v>3127500</v>
      </c>
      <c r="K56" s="28"/>
      <c r="L56" s="28"/>
      <c r="M56" s="28"/>
      <c r="N56" s="28">
        <f>N55*0.75</f>
        <v>525000</v>
      </c>
      <c r="O56" s="28">
        <f>O55*0.75</f>
        <v>525000</v>
      </c>
      <c r="P56" s="28">
        <f>P55*0.75</f>
        <v>2077500</v>
      </c>
      <c r="Q56" s="29"/>
    </row>
    <row r="57" spans="1:17" ht="12.75" customHeight="1" hidden="1">
      <c r="A57" s="22"/>
      <c r="B57" s="32"/>
      <c r="C57" s="32"/>
      <c r="D57" s="32"/>
      <c r="E57" s="24"/>
      <c r="F57" s="24"/>
      <c r="G57" s="35"/>
      <c r="H57" s="35"/>
      <c r="I57" s="26" t="s">
        <v>35</v>
      </c>
      <c r="J57" s="28"/>
      <c r="K57" s="28"/>
      <c r="L57" s="28"/>
      <c r="M57" s="42"/>
      <c r="N57" s="28"/>
      <c r="O57" s="28"/>
      <c r="P57" s="28"/>
      <c r="Q57" s="29"/>
    </row>
    <row r="58" spans="1:17" ht="17.25" customHeight="1">
      <c r="A58" s="22"/>
      <c r="B58" s="32"/>
      <c r="C58" s="32"/>
      <c r="D58" s="32"/>
      <c r="E58" s="24"/>
      <c r="F58" s="24"/>
      <c r="G58" s="35"/>
      <c r="H58" s="35"/>
      <c r="I58" s="26" t="s">
        <v>38</v>
      </c>
      <c r="J58" s="28">
        <f>SUM(M58:P58)</f>
        <v>1122500</v>
      </c>
      <c r="K58" s="28"/>
      <c r="L58" s="28"/>
      <c r="M58" s="28">
        <f>M55</f>
        <v>80000</v>
      </c>
      <c r="N58" s="28">
        <f>N55*0.25</f>
        <v>175000</v>
      </c>
      <c r="O58" s="28">
        <f>O55*0.25</f>
        <v>175000</v>
      </c>
      <c r="P58" s="28">
        <f>P55*0.25</f>
        <v>692500</v>
      </c>
      <c r="Q58" s="29"/>
    </row>
    <row r="59" spans="1:17" ht="12.75" customHeight="1" hidden="1">
      <c r="A59" s="22"/>
      <c r="B59" s="32"/>
      <c r="C59" s="32"/>
      <c r="D59" s="32"/>
      <c r="E59" s="24"/>
      <c r="F59" s="24"/>
      <c r="G59" s="35"/>
      <c r="H59" s="35"/>
      <c r="I59" s="31" t="s">
        <v>37</v>
      </c>
      <c r="J59" s="28"/>
      <c r="K59" s="28"/>
      <c r="L59" s="28"/>
      <c r="M59" s="28"/>
      <c r="N59" s="28"/>
      <c r="O59" s="28"/>
      <c r="P59" s="28"/>
      <c r="Q59" s="29"/>
    </row>
    <row r="60" spans="1:17" ht="12.75" customHeight="1" hidden="1">
      <c r="A60" s="22"/>
      <c r="B60" s="32"/>
      <c r="C60" s="32"/>
      <c r="D60" s="32"/>
      <c r="E60" s="24"/>
      <c r="F60" s="24"/>
      <c r="G60" s="35"/>
      <c r="H60" s="35"/>
      <c r="I60" s="26" t="s">
        <v>38</v>
      </c>
      <c r="J60" s="28">
        <f>J58</f>
        <v>1122500</v>
      </c>
      <c r="K60" s="28"/>
      <c r="L60" s="28"/>
      <c r="M60" s="28">
        <f>M58</f>
        <v>80000</v>
      </c>
      <c r="N60" s="28">
        <f>N58</f>
        <v>175000</v>
      </c>
      <c r="O60" s="28">
        <f>O58</f>
        <v>175000</v>
      </c>
      <c r="P60" s="28">
        <f>P58</f>
        <v>692500</v>
      </c>
      <c r="Q60" s="29"/>
    </row>
    <row r="61" spans="1:17" ht="12.75" customHeight="1" hidden="1">
      <c r="A61" s="22"/>
      <c r="B61" s="32"/>
      <c r="C61" s="32"/>
      <c r="D61" s="32"/>
      <c r="E61" s="24"/>
      <c r="F61" s="24"/>
      <c r="G61" s="35"/>
      <c r="H61" s="35"/>
      <c r="I61" s="26" t="s">
        <v>42</v>
      </c>
      <c r="J61" s="28"/>
      <c r="K61" s="28"/>
      <c r="L61" s="28"/>
      <c r="M61" s="28"/>
      <c r="N61" s="28"/>
      <c r="O61" s="28"/>
      <c r="P61" s="28"/>
      <c r="Q61" s="29"/>
    </row>
    <row r="62" spans="1:17" ht="12.75" customHeight="1" hidden="1">
      <c r="A62" s="22"/>
      <c r="B62" s="32"/>
      <c r="C62" s="32"/>
      <c r="D62" s="32"/>
      <c r="E62" s="24"/>
      <c r="F62" s="24"/>
      <c r="G62" s="35"/>
      <c r="H62" s="35"/>
      <c r="I62" s="26" t="s">
        <v>43</v>
      </c>
      <c r="J62" s="28"/>
      <c r="K62" s="28"/>
      <c r="L62" s="28"/>
      <c r="M62" s="28"/>
      <c r="N62" s="28"/>
      <c r="O62" s="28"/>
      <c r="P62" s="28"/>
      <c r="Q62" s="29"/>
    </row>
    <row r="63" spans="1:17" ht="18" customHeight="1">
      <c r="A63" s="22"/>
      <c r="B63" s="32"/>
      <c r="C63" s="32"/>
      <c r="D63" s="32"/>
      <c r="E63" s="24"/>
      <c r="F63" s="24"/>
      <c r="G63" s="35"/>
      <c r="H63" s="35"/>
      <c r="I63" s="26" t="s">
        <v>39</v>
      </c>
      <c r="J63" s="28"/>
      <c r="K63" s="28"/>
      <c r="L63" s="28"/>
      <c r="M63" s="28"/>
      <c r="N63" s="28"/>
      <c r="O63" s="28"/>
      <c r="P63" s="28"/>
      <c r="Q63" s="29"/>
    </row>
    <row r="64" spans="1:17" ht="12.75" customHeight="1" hidden="1">
      <c r="A64" s="22"/>
      <c r="B64" s="32">
        <v>600</v>
      </c>
      <c r="C64" s="32">
        <v>60016</v>
      </c>
      <c r="D64" s="32">
        <v>6050</v>
      </c>
      <c r="E64" s="24" t="s">
        <v>55</v>
      </c>
      <c r="F64" s="24"/>
      <c r="G64" s="25">
        <v>2006</v>
      </c>
      <c r="H64" s="25">
        <v>2010</v>
      </c>
      <c r="I64" s="26" t="s">
        <v>33</v>
      </c>
      <c r="J64" s="27">
        <f>SUM(M64:O64)</f>
        <v>2100000</v>
      </c>
      <c r="K64" s="28">
        <v>33135.2</v>
      </c>
      <c r="L64" s="28">
        <v>50000</v>
      </c>
      <c r="M64" s="28"/>
      <c r="N64" s="28">
        <v>1050000</v>
      </c>
      <c r="O64" s="28">
        <v>1050000</v>
      </c>
      <c r="P64" s="28"/>
      <c r="Q64" s="29"/>
    </row>
    <row r="65" spans="1:17" ht="12.75" customHeight="1" hidden="1">
      <c r="A65" s="22"/>
      <c r="B65" s="32"/>
      <c r="C65" s="32"/>
      <c r="D65" s="32"/>
      <c r="E65" s="24"/>
      <c r="F65" s="24"/>
      <c r="G65" s="25"/>
      <c r="H65" s="25"/>
      <c r="I65" s="26" t="s">
        <v>45</v>
      </c>
      <c r="J65" s="27">
        <f>SUM(M65:O65)</f>
        <v>1575000</v>
      </c>
      <c r="K65" s="28"/>
      <c r="L65" s="28"/>
      <c r="M65" s="28"/>
      <c r="N65" s="28">
        <f>N64*0.75</f>
        <v>787500</v>
      </c>
      <c r="O65" s="28">
        <f>O64*0.75</f>
        <v>787500</v>
      </c>
      <c r="P65" s="28"/>
      <c r="Q65" s="29"/>
    </row>
    <row r="66" spans="1:17" ht="12.75" customHeight="1" hidden="1">
      <c r="A66" s="22"/>
      <c r="B66" s="32"/>
      <c r="C66" s="32"/>
      <c r="D66" s="32"/>
      <c r="E66" s="24"/>
      <c r="F66" s="24"/>
      <c r="G66" s="25"/>
      <c r="H66" s="25"/>
      <c r="I66" s="26" t="s">
        <v>35</v>
      </c>
      <c r="J66" s="27"/>
      <c r="K66" s="28"/>
      <c r="L66" s="28"/>
      <c r="M66" s="42"/>
      <c r="N66" s="42"/>
      <c r="O66" s="28"/>
      <c r="P66" s="28"/>
      <c r="Q66" s="29"/>
    </row>
    <row r="67" spans="1:17" ht="12.75" customHeight="1" hidden="1">
      <c r="A67" s="22"/>
      <c r="B67" s="32"/>
      <c r="C67" s="32"/>
      <c r="D67" s="32"/>
      <c r="E67" s="24"/>
      <c r="F67" s="24"/>
      <c r="G67" s="25"/>
      <c r="H67" s="25"/>
      <c r="I67" s="26" t="s">
        <v>36</v>
      </c>
      <c r="J67" s="27"/>
      <c r="K67" s="28">
        <f>K64</f>
        <v>33135.2</v>
      </c>
      <c r="L67" s="28">
        <f>L64</f>
        <v>50000</v>
      </c>
      <c r="M67" s="28"/>
      <c r="N67" s="28">
        <f>N64*0.25</f>
        <v>262500</v>
      </c>
      <c r="O67" s="28">
        <f>O64*0.25</f>
        <v>262500</v>
      </c>
      <c r="P67" s="28"/>
      <c r="Q67" s="29"/>
    </row>
    <row r="68" spans="1:17" ht="12.75" customHeight="1" hidden="1">
      <c r="A68" s="22"/>
      <c r="B68" s="32"/>
      <c r="C68" s="32"/>
      <c r="D68" s="32"/>
      <c r="E68" s="24"/>
      <c r="F68" s="24"/>
      <c r="G68" s="25"/>
      <c r="H68" s="25"/>
      <c r="I68" s="31" t="s">
        <v>37</v>
      </c>
      <c r="J68" s="28"/>
      <c r="K68" s="28"/>
      <c r="L68" s="28"/>
      <c r="M68" s="43"/>
      <c r="N68" s="28"/>
      <c r="O68" s="28"/>
      <c r="P68" s="28"/>
      <c r="Q68" s="29"/>
    </row>
    <row r="69" spans="1:17" ht="12.75" customHeight="1" hidden="1">
      <c r="A69" s="22"/>
      <c r="B69" s="32"/>
      <c r="C69" s="32"/>
      <c r="D69" s="32"/>
      <c r="E69" s="24"/>
      <c r="F69" s="24"/>
      <c r="G69" s="25"/>
      <c r="H69" s="25"/>
      <c r="I69" s="26" t="s">
        <v>38</v>
      </c>
      <c r="J69" s="27">
        <f>SUM(M69:O69)</f>
        <v>525000</v>
      </c>
      <c r="K69" s="27">
        <f>K67</f>
        <v>33135.2</v>
      </c>
      <c r="L69" s="27">
        <f>L67</f>
        <v>50000</v>
      </c>
      <c r="M69" s="28"/>
      <c r="N69" s="28">
        <f>N67</f>
        <v>262500</v>
      </c>
      <c r="O69" s="28">
        <f>O67</f>
        <v>262500</v>
      </c>
      <c r="P69" s="28"/>
      <c r="Q69" s="29"/>
    </row>
    <row r="70" spans="1:17" ht="12.75" customHeight="1" hidden="1">
      <c r="A70" s="22"/>
      <c r="B70" s="32"/>
      <c r="C70" s="32"/>
      <c r="D70" s="32"/>
      <c r="E70" s="24"/>
      <c r="F70" s="24"/>
      <c r="G70" s="25"/>
      <c r="H70" s="25"/>
      <c r="I70" s="26" t="s">
        <v>42</v>
      </c>
      <c r="J70" s="28"/>
      <c r="K70" s="28"/>
      <c r="L70" s="28"/>
      <c r="M70" s="28"/>
      <c r="N70" s="28"/>
      <c r="O70" s="28"/>
      <c r="P70" s="28"/>
      <c r="Q70" s="29"/>
    </row>
    <row r="71" spans="1:17" ht="12.75" customHeight="1" hidden="1">
      <c r="A71" s="22"/>
      <c r="B71" s="32"/>
      <c r="C71" s="32"/>
      <c r="D71" s="32"/>
      <c r="E71" s="24"/>
      <c r="F71" s="24"/>
      <c r="G71" s="25"/>
      <c r="H71" s="25"/>
      <c r="I71" s="26" t="s">
        <v>43</v>
      </c>
      <c r="J71" s="28"/>
      <c r="K71" s="28"/>
      <c r="L71" s="28"/>
      <c r="M71" s="28"/>
      <c r="N71" s="28"/>
      <c r="O71" s="28"/>
      <c r="P71" s="28"/>
      <c r="Q71" s="29"/>
    </row>
    <row r="72" spans="1:17" ht="12.75" customHeight="1" hidden="1">
      <c r="A72" s="22"/>
      <c r="B72" s="32"/>
      <c r="C72" s="32"/>
      <c r="D72" s="32"/>
      <c r="E72" s="24"/>
      <c r="F72" s="24"/>
      <c r="G72" s="25"/>
      <c r="H72" s="25"/>
      <c r="I72" s="26" t="s">
        <v>39</v>
      </c>
      <c r="J72" s="28"/>
      <c r="K72" s="28"/>
      <c r="L72" s="28"/>
      <c r="M72" s="28"/>
      <c r="N72" s="28"/>
      <c r="O72" s="28"/>
      <c r="P72" s="28"/>
      <c r="Q72" s="29"/>
    </row>
    <row r="73" spans="1:17" ht="15.75" customHeight="1">
      <c r="A73" s="22" t="s">
        <v>22</v>
      </c>
      <c r="B73" s="32">
        <v>600</v>
      </c>
      <c r="C73" s="32">
        <v>60016</v>
      </c>
      <c r="D73" s="32">
        <v>6050</v>
      </c>
      <c r="E73" s="24" t="s">
        <v>56</v>
      </c>
      <c r="F73" s="24" t="s">
        <v>41</v>
      </c>
      <c r="G73" s="33">
        <v>2007</v>
      </c>
      <c r="H73" s="33">
        <v>2009</v>
      </c>
      <c r="I73" s="26" t="s">
        <v>33</v>
      </c>
      <c r="J73" s="28">
        <f>SUM(K73:P73)</f>
        <v>1070000</v>
      </c>
      <c r="K73" s="28"/>
      <c r="L73" s="28">
        <v>270000</v>
      </c>
      <c r="M73" s="28">
        <f>M76</f>
        <v>20000</v>
      </c>
      <c r="N73" s="28">
        <v>780000</v>
      </c>
      <c r="O73" s="28"/>
      <c r="P73" s="28"/>
      <c r="Q73" s="29"/>
    </row>
    <row r="74" spans="1:17" ht="15">
      <c r="A74" s="22"/>
      <c r="B74" s="32"/>
      <c r="C74" s="32"/>
      <c r="D74" s="32"/>
      <c r="E74" s="24"/>
      <c r="F74" s="24"/>
      <c r="G74" s="33"/>
      <c r="H74" s="33"/>
      <c r="I74" s="26" t="s">
        <v>34</v>
      </c>
      <c r="J74" s="28">
        <f>N74</f>
        <v>390000</v>
      </c>
      <c r="K74" s="28"/>
      <c r="L74" s="28"/>
      <c r="M74" s="28"/>
      <c r="N74" s="28">
        <f>N73/2</f>
        <v>390000</v>
      </c>
      <c r="O74" s="28"/>
      <c r="P74" s="28"/>
      <c r="Q74" s="29"/>
    </row>
    <row r="75" spans="1:17" ht="12.75" customHeight="1" hidden="1">
      <c r="A75" s="22"/>
      <c r="B75" s="32"/>
      <c r="C75" s="32"/>
      <c r="D75" s="32"/>
      <c r="E75" s="24"/>
      <c r="F75" s="24"/>
      <c r="G75" s="33"/>
      <c r="H75" s="33"/>
      <c r="I75" s="26" t="s">
        <v>35</v>
      </c>
      <c r="J75" s="28"/>
      <c r="K75" s="28"/>
      <c r="L75" s="28"/>
      <c r="M75" s="28"/>
      <c r="N75" s="28"/>
      <c r="O75" s="28"/>
      <c r="P75" s="28"/>
      <c r="Q75" s="29"/>
    </row>
    <row r="76" spans="1:17" ht="12.75" customHeight="1" hidden="1">
      <c r="A76" s="22"/>
      <c r="B76" s="32"/>
      <c r="C76" s="32"/>
      <c r="D76" s="32"/>
      <c r="E76" s="24"/>
      <c r="F76" s="24"/>
      <c r="G76" s="33"/>
      <c r="H76" s="33"/>
      <c r="I76" s="26" t="s">
        <v>36</v>
      </c>
      <c r="J76" s="28">
        <f>J73-J74</f>
        <v>680000</v>
      </c>
      <c r="K76" s="28"/>
      <c r="L76" s="28">
        <v>270000</v>
      </c>
      <c r="M76" s="28">
        <v>20000</v>
      </c>
      <c r="N76" s="28">
        <f>N73/2</f>
        <v>390000</v>
      </c>
      <c r="O76" s="28"/>
      <c r="P76" s="28"/>
      <c r="Q76" s="29"/>
    </row>
    <row r="77" spans="1:17" ht="12.75" customHeight="1" hidden="1">
      <c r="A77" s="22"/>
      <c r="B77" s="32"/>
      <c r="C77" s="32"/>
      <c r="D77" s="32"/>
      <c r="E77" s="24"/>
      <c r="F77" s="24"/>
      <c r="G77" s="33"/>
      <c r="H77" s="33"/>
      <c r="I77" s="31" t="s">
        <v>37</v>
      </c>
      <c r="J77" s="28"/>
      <c r="K77" s="28"/>
      <c r="L77" s="28"/>
      <c r="M77" s="28"/>
      <c r="N77" s="28"/>
      <c r="O77" s="28"/>
      <c r="P77" s="28"/>
      <c r="Q77" s="29"/>
    </row>
    <row r="78" spans="1:17" ht="15">
      <c r="A78" s="22"/>
      <c r="B78" s="32"/>
      <c r="C78" s="32"/>
      <c r="D78" s="32"/>
      <c r="E78" s="24"/>
      <c r="F78" s="24"/>
      <c r="G78" s="33"/>
      <c r="H78" s="33"/>
      <c r="I78" s="26" t="s">
        <v>38</v>
      </c>
      <c r="J78" s="28">
        <f>L78+M78+N78</f>
        <v>680000</v>
      </c>
      <c r="K78" s="28"/>
      <c r="L78" s="28">
        <v>270000</v>
      </c>
      <c r="M78" s="28">
        <f>M76</f>
        <v>20000</v>
      </c>
      <c r="N78" s="28">
        <f>N76</f>
        <v>390000</v>
      </c>
      <c r="O78" s="28"/>
      <c r="P78" s="28"/>
      <c r="Q78" s="29"/>
    </row>
    <row r="79" spans="1:17" ht="12.75" customHeight="1" hidden="1">
      <c r="A79" s="22"/>
      <c r="B79" s="32"/>
      <c r="C79" s="32"/>
      <c r="D79" s="32"/>
      <c r="E79" s="24"/>
      <c r="F79" s="24"/>
      <c r="G79" s="33"/>
      <c r="H79" s="33"/>
      <c r="I79" s="26" t="s">
        <v>42</v>
      </c>
      <c r="J79" s="28"/>
      <c r="K79" s="28"/>
      <c r="L79" s="28"/>
      <c r="M79" s="28"/>
      <c r="N79" s="28"/>
      <c r="O79" s="28"/>
      <c r="P79" s="28"/>
      <c r="Q79" s="29"/>
    </row>
    <row r="80" spans="1:17" ht="12.75" customHeight="1" hidden="1">
      <c r="A80" s="22"/>
      <c r="B80" s="32"/>
      <c r="C80" s="32"/>
      <c r="D80" s="32"/>
      <c r="E80" s="24"/>
      <c r="F80" s="24"/>
      <c r="G80" s="33"/>
      <c r="H80" s="33"/>
      <c r="I80" s="26" t="s">
        <v>43</v>
      </c>
      <c r="J80" s="28"/>
      <c r="K80" s="28"/>
      <c r="L80" s="28"/>
      <c r="M80" s="28"/>
      <c r="N80" s="28"/>
      <c r="O80" s="28"/>
      <c r="P80" s="28"/>
      <c r="Q80" s="29"/>
    </row>
    <row r="81" spans="1:17" ht="27" customHeight="1">
      <c r="A81" s="22"/>
      <c r="B81" s="32"/>
      <c r="C81" s="32"/>
      <c r="D81" s="32"/>
      <c r="E81" s="24"/>
      <c r="F81" s="24"/>
      <c r="G81" s="33"/>
      <c r="H81" s="33"/>
      <c r="I81" s="26" t="s">
        <v>39</v>
      </c>
      <c r="J81" s="28"/>
      <c r="K81" s="28"/>
      <c r="L81" s="28"/>
      <c r="M81" s="28"/>
      <c r="N81" s="28"/>
      <c r="O81" s="28"/>
      <c r="P81" s="28"/>
      <c r="Q81" s="29"/>
    </row>
    <row r="82" spans="1:17" ht="15" customHeight="1">
      <c r="A82" s="22" t="s">
        <v>23</v>
      </c>
      <c r="B82" s="32">
        <v>600</v>
      </c>
      <c r="C82" s="32">
        <v>60016</v>
      </c>
      <c r="D82" s="32">
        <v>6050</v>
      </c>
      <c r="E82" s="44" t="s">
        <v>57</v>
      </c>
      <c r="F82" s="44" t="s">
        <v>41</v>
      </c>
      <c r="G82" s="33">
        <v>2007</v>
      </c>
      <c r="H82" s="33">
        <v>2009</v>
      </c>
      <c r="I82" s="26" t="s">
        <v>33</v>
      </c>
      <c r="J82" s="28">
        <f>SUM(K82:P82)</f>
        <v>1265000</v>
      </c>
      <c r="K82" s="28"/>
      <c r="L82" s="28">
        <v>65000</v>
      </c>
      <c r="M82" s="28">
        <v>600000</v>
      </c>
      <c r="N82" s="28">
        <v>600000</v>
      </c>
      <c r="O82" s="28"/>
      <c r="P82" s="28"/>
      <c r="Q82" s="29"/>
    </row>
    <row r="83" spans="1:17" ht="15">
      <c r="A83" s="22"/>
      <c r="B83" s="32"/>
      <c r="C83" s="32"/>
      <c r="D83" s="32"/>
      <c r="E83" s="44"/>
      <c r="F83" s="44"/>
      <c r="G83" s="33"/>
      <c r="H83" s="33"/>
      <c r="I83" s="26" t="s">
        <v>34</v>
      </c>
      <c r="J83" s="28"/>
      <c r="K83" s="28"/>
      <c r="L83" s="28"/>
      <c r="M83" s="28"/>
      <c r="N83" s="28"/>
      <c r="O83" s="28"/>
      <c r="P83" s="28"/>
      <c r="Q83" s="29"/>
    </row>
    <row r="84" spans="1:17" ht="12.75" customHeight="1" hidden="1">
      <c r="A84" s="22"/>
      <c r="B84" s="32"/>
      <c r="C84" s="32"/>
      <c r="D84" s="32"/>
      <c r="E84" s="44"/>
      <c r="F84" s="44"/>
      <c r="G84" s="33"/>
      <c r="H84" s="33"/>
      <c r="I84" s="26" t="s">
        <v>35</v>
      </c>
      <c r="J84" s="28"/>
      <c r="K84" s="28"/>
      <c r="L84" s="28"/>
      <c r="M84" s="28"/>
      <c r="N84" s="28"/>
      <c r="O84" s="28"/>
      <c r="P84" s="28"/>
      <c r="Q84" s="29"/>
    </row>
    <row r="85" spans="1:17" ht="12.75" customHeight="1" hidden="1">
      <c r="A85" s="22"/>
      <c r="B85" s="32"/>
      <c r="C85" s="32"/>
      <c r="D85" s="32"/>
      <c r="E85" s="44"/>
      <c r="F85" s="44"/>
      <c r="G85" s="33"/>
      <c r="H85" s="33"/>
      <c r="I85" s="26" t="s">
        <v>36</v>
      </c>
      <c r="J85" s="28">
        <f>J82</f>
        <v>1265000</v>
      </c>
      <c r="K85" s="28"/>
      <c r="L85" s="28">
        <v>65000</v>
      </c>
      <c r="M85" s="28">
        <f>M82</f>
        <v>600000</v>
      </c>
      <c r="N85" s="28">
        <f>N82</f>
        <v>600000</v>
      </c>
      <c r="O85" s="28"/>
      <c r="P85" s="28"/>
      <c r="Q85" s="29"/>
    </row>
    <row r="86" spans="1:17" ht="12.75" customHeight="1" hidden="1">
      <c r="A86" s="22"/>
      <c r="B86" s="32"/>
      <c r="C86" s="32"/>
      <c r="D86" s="32"/>
      <c r="E86" s="44"/>
      <c r="F86" s="44"/>
      <c r="G86" s="33"/>
      <c r="H86" s="33"/>
      <c r="I86" s="31" t="s">
        <v>37</v>
      </c>
      <c r="J86" s="28"/>
      <c r="K86" s="28"/>
      <c r="L86" s="28"/>
      <c r="M86" s="28"/>
      <c r="N86" s="28"/>
      <c r="O86" s="28"/>
      <c r="P86" s="28"/>
      <c r="Q86" s="29"/>
    </row>
    <row r="87" spans="1:17" ht="15">
      <c r="A87" s="22"/>
      <c r="B87" s="32"/>
      <c r="C87" s="32"/>
      <c r="D87" s="32"/>
      <c r="E87" s="44"/>
      <c r="F87" s="44"/>
      <c r="G87" s="33"/>
      <c r="H87" s="33"/>
      <c r="I87" s="26" t="s">
        <v>38</v>
      </c>
      <c r="J87" s="28">
        <f>J85</f>
        <v>1265000</v>
      </c>
      <c r="K87" s="28"/>
      <c r="L87" s="28">
        <v>65000</v>
      </c>
      <c r="M87" s="28">
        <f>M85</f>
        <v>600000</v>
      </c>
      <c r="N87" s="28">
        <f>N85</f>
        <v>600000</v>
      </c>
      <c r="O87" s="28"/>
      <c r="P87" s="28"/>
      <c r="Q87" s="29"/>
    </row>
    <row r="88" spans="1:17" ht="12.75" customHeight="1" hidden="1">
      <c r="A88" s="22"/>
      <c r="B88" s="32"/>
      <c r="C88" s="32"/>
      <c r="D88" s="32"/>
      <c r="E88" s="44"/>
      <c r="F88" s="44"/>
      <c r="G88" s="33"/>
      <c r="H88" s="33"/>
      <c r="I88" s="26" t="s">
        <v>42</v>
      </c>
      <c r="J88" s="28"/>
      <c r="K88" s="28"/>
      <c r="L88" s="28"/>
      <c r="M88" s="28"/>
      <c r="N88" s="28"/>
      <c r="O88" s="28"/>
      <c r="P88" s="28"/>
      <c r="Q88" s="29"/>
    </row>
    <row r="89" spans="1:17" ht="12.75" customHeight="1" hidden="1">
      <c r="A89" s="22"/>
      <c r="B89" s="32"/>
      <c r="C89" s="32"/>
      <c r="D89" s="32"/>
      <c r="E89" s="44"/>
      <c r="F89" s="44"/>
      <c r="G89" s="33"/>
      <c r="H89" s="33"/>
      <c r="I89" s="26" t="s">
        <v>43</v>
      </c>
      <c r="J89" s="28"/>
      <c r="K89" s="28"/>
      <c r="L89" s="28"/>
      <c r="M89" s="28"/>
      <c r="N89" s="28"/>
      <c r="O89" s="28"/>
      <c r="P89" s="28"/>
      <c r="Q89" s="29"/>
    </row>
    <row r="90" spans="1:17" ht="23.25" customHeight="1">
      <c r="A90" s="22"/>
      <c r="B90" s="32"/>
      <c r="C90" s="32"/>
      <c r="D90" s="32"/>
      <c r="E90" s="44"/>
      <c r="F90" s="44"/>
      <c r="G90" s="33"/>
      <c r="H90" s="33"/>
      <c r="I90" s="26" t="s">
        <v>51</v>
      </c>
      <c r="J90" s="28"/>
      <c r="K90" s="28"/>
      <c r="L90" s="28"/>
      <c r="M90" s="28"/>
      <c r="N90" s="28"/>
      <c r="O90" s="28"/>
      <c r="P90" s="28"/>
      <c r="Q90" s="29"/>
    </row>
    <row r="91" spans="1:17" ht="15.75" customHeight="1">
      <c r="A91" s="22" t="s">
        <v>24</v>
      </c>
      <c r="B91" s="32">
        <v>600</v>
      </c>
      <c r="C91" s="32">
        <v>60016</v>
      </c>
      <c r="D91" s="32">
        <v>6050</v>
      </c>
      <c r="E91" s="24" t="s">
        <v>58</v>
      </c>
      <c r="F91" s="24" t="s">
        <v>41</v>
      </c>
      <c r="G91" s="33">
        <v>2008</v>
      </c>
      <c r="H91" s="33">
        <v>2009</v>
      </c>
      <c r="I91" s="26" t="s">
        <v>33</v>
      </c>
      <c r="J91" s="28">
        <v>400000</v>
      </c>
      <c r="K91" s="28"/>
      <c r="L91" s="28"/>
      <c r="M91" s="28">
        <f>M94</f>
        <v>30000</v>
      </c>
      <c r="N91" s="28">
        <f>J91-M91</f>
        <v>370000</v>
      </c>
      <c r="O91" s="28"/>
      <c r="P91" s="28"/>
      <c r="Q91" s="29"/>
    </row>
    <row r="92" spans="1:17" ht="15">
      <c r="A92" s="22"/>
      <c r="B92" s="32"/>
      <c r="C92" s="32"/>
      <c r="D92" s="32"/>
      <c r="E92" s="24"/>
      <c r="F92" s="24"/>
      <c r="G92" s="33"/>
      <c r="H92" s="33"/>
      <c r="I92" s="26" t="s">
        <v>34</v>
      </c>
      <c r="J92" s="28">
        <f>N92</f>
        <v>277500</v>
      </c>
      <c r="K92" s="28"/>
      <c r="L92" s="28"/>
      <c r="M92" s="28"/>
      <c r="N92" s="28">
        <f>N91*0.75</f>
        <v>277500</v>
      </c>
      <c r="O92" s="28"/>
      <c r="P92" s="28"/>
      <c r="Q92" s="29"/>
    </row>
    <row r="93" spans="1:17" ht="12.75" customHeight="1" hidden="1">
      <c r="A93" s="22"/>
      <c r="B93" s="32"/>
      <c r="C93" s="32"/>
      <c r="D93" s="32"/>
      <c r="E93" s="24"/>
      <c r="F93" s="24"/>
      <c r="G93" s="33"/>
      <c r="H93" s="33"/>
      <c r="I93" s="26" t="s">
        <v>35</v>
      </c>
      <c r="J93" s="28"/>
      <c r="K93" s="28"/>
      <c r="L93" s="28"/>
      <c r="M93" s="28"/>
      <c r="N93" s="28"/>
      <c r="O93" s="28"/>
      <c r="P93" s="28"/>
      <c r="Q93" s="29"/>
    </row>
    <row r="94" spans="1:17" ht="12.75" customHeight="1" hidden="1">
      <c r="A94" s="22"/>
      <c r="B94" s="32"/>
      <c r="C94" s="32"/>
      <c r="D94" s="32"/>
      <c r="E94" s="24"/>
      <c r="F94" s="24"/>
      <c r="G94" s="33"/>
      <c r="H94" s="33"/>
      <c r="I94" s="26" t="s">
        <v>36</v>
      </c>
      <c r="J94" s="28">
        <f>M94+N94</f>
        <v>122500</v>
      </c>
      <c r="K94" s="28"/>
      <c r="L94" s="28"/>
      <c r="M94" s="28">
        <v>30000</v>
      </c>
      <c r="N94" s="28">
        <f>N91*0.25</f>
        <v>92500</v>
      </c>
      <c r="O94" s="28"/>
      <c r="P94" s="28"/>
      <c r="Q94" s="29"/>
    </row>
    <row r="95" spans="1:17" ht="12.75" customHeight="1" hidden="1">
      <c r="A95" s="22"/>
      <c r="B95" s="32"/>
      <c r="C95" s="32"/>
      <c r="D95" s="32"/>
      <c r="E95" s="24"/>
      <c r="F95" s="24"/>
      <c r="G95" s="33"/>
      <c r="H95" s="33"/>
      <c r="I95" s="31" t="s">
        <v>37</v>
      </c>
      <c r="J95" s="28"/>
      <c r="K95" s="28"/>
      <c r="L95" s="28"/>
      <c r="M95" s="28"/>
      <c r="N95" s="28"/>
      <c r="O95" s="28"/>
      <c r="P95" s="28"/>
      <c r="Q95" s="29"/>
    </row>
    <row r="96" spans="1:17" ht="15.75" customHeight="1">
      <c r="A96" s="22"/>
      <c r="B96" s="32"/>
      <c r="C96" s="32"/>
      <c r="D96" s="32"/>
      <c r="E96" s="24"/>
      <c r="F96" s="24"/>
      <c r="G96" s="33"/>
      <c r="H96" s="33"/>
      <c r="I96" s="26" t="s">
        <v>38</v>
      </c>
      <c r="J96" s="28">
        <f>J94</f>
        <v>122500</v>
      </c>
      <c r="K96" s="28"/>
      <c r="L96" s="28"/>
      <c r="M96" s="28">
        <f>M94</f>
        <v>30000</v>
      </c>
      <c r="N96" s="28">
        <f>N94</f>
        <v>92500</v>
      </c>
      <c r="O96" s="28"/>
      <c r="P96" s="28"/>
      <c r="Q96" s="29"/>
    </row>
    <row r="97" spans="1:17" ht="12.75" customHeight="1" hidden="1">
      <c r="A97" s="22"/>
      <c r="B97" s="32"/>
      <c r="C97" s="32"/>
      <c r="D97" s="32"/>
      <c r="E97" s="24"/>
      <c r="F97" s="24"/>
      <c r="G97" s="33"/>
      <c r="H97" s="33"/>
      <c r="I97" s="26" t="s">
        <v>42</v>
      </c>
      <c r="J97" s="28"/>
      <c r="K97" s="28"/>
      <c r="L97" s="28"/>
      <c r="M97" s="28"/>
      <c r="N97" s="28"/>
      <c r="O97" s="28"/>
      <c r="P97" s="28"/>
      <c r="Q97" s="29"/>
    </row>
    <row r="98" spans="1:17" ht="12.75" customHeight="1" hidden="1">
      <c r="A98" s="22"/>
      <c r="B98" s="32"/>
      <c r="C98" s="32"/>
      <c r="D98" s="32"/>
      <c r="E98" s="24"/>
      <c r="F98" s="24"/>
      <c r="G98" s="33"/>
      <c r="H98" s="33"/>
      <c r="I98" s="26" t="s">
        <v>43</v>
      </c>
      <c r="J98" s="28"/>
      <c r="K98" s="28"/>
      <c r="L98" s="28"/>
      <c r="M98" s="28"/>
      <c r="N98" s="28"/>
      <c r="O98" s="28"/>
      <c r="P98" s="28"/>
      <c r="Q98" s="29"/>
    </row>
    <row r="99" spans="1:17" ht="21.75" customHeight="1">
      <c r="A99" s="22"/>
      <c r="B99" s="32"/>
      <c r="C99" s="32"/>
      <c r="D99" s="32"/>
      <c r="E99" s="24"/>
      <c r="F99" s="24"/>
      <c r="G99" s="33"/>
      <c r="H99" s="33"/>
      <c r="I99" s="26" t="s">
        <v>39</v>
      </c>
      <c r="J99" s="28"/>
      <c r="K99" s="28"/>
      <c r="L99" s="28"/>
      <c r="M99" s="28"/>
      <c r="N99" s="28"/>
      <c r="O99" s="28"/>
      <c r="P99" s="28"/>
      <c r="Q99" s="29"/>
    </row>
    <row r="100" spans="1:17" ht="12.75" customHeight="1" hidden="1">
      <c r="A100" s="22" t="s">
        <v>23</v>
      </c>
      <c r="B100" s="32">
        <v>710</v>
      </c>
      <c r="C100" s="32">
        <v>71035</v>
      </c>
      <c r="D100" s="32">
        <v>6050</v>
      </c>
      <c r="E100" s="24" t="s">
        <v>59</v>
      </c>
      <c r="F100" s="24"/>
      <c r="G100" s="33">
        <v>2008</v>
      </c>
      <c r="H100" s="33">
        <v>2008</v>
      </c>
      <c r="I100" s="26" t="s">
        <v>33</v>
      </c>
      <c r="J100" s="28">
        <v>50000</v>
      </c>
      <c r="K100" s="28"/>
      <c r="L100" s="28"/>
      <c r="M100" s="28">
        <v>50000</v>
      </c>
      <c r="N100" s="28"/>
      <c r="O100" s="28"/>
      <c r="P100" s="28"/>
      <c r="Q100" s="29"/>
    </row>
    <row r="101" spans="1:17" ht="12.75" customHeight="1" hidden="1">
      <c r="A101" s="22"/>
      <c r="B101" s="32"/>
      <c r="C101" s="32"/>
      <c r="D101" s="32"/>
      <c r="E101" s="24"/>
      <c r="F101" s="24"/>
      <c r="G101" s="33"/>
      <c r="H101" s="33"/>
      <c r="I101" s="26" t="s">
        <v>34</v>
      </c>
      <c r="J101" s="45" t="s">
        <v>60</v>
      </c>
      <c r="K101" s="28"/>
      <c r="L101" s="28"/>
      <c r="M101" s="46" t="s">
        <v>60</v>
      </c>
      <c r="N101" s="28"/>
      <c r="O101" s="28"/>
      <c r="P101" s="28"/>
      <c r="Q101" s="29"/>
    </row>
    <row r="102" spans="1:17" ht="12.75" customHeight="1" hidden="1">
      <c r="A102" s="22"/>
      <c r="B102" s="32"/>
      <c r="C102" s="32"/>
      <c r="D102" s="32"/>
      <c r="E102" s="24"/>
      <c r="F102" s="24"/>
      <c r="G102" s="33"/>
      <c r="H102" s="33"/>
      <c r="I102" s="26" t="s">
        <v>35</v>
      </c>
      <c r="J102" s="28"/>
      <c r="K102" s="28"/>
      <c r="L102" s="28"/>
      <c r="M102" s="28"/>
      <c r="N102" s="28"/>
      <c r="O102" s="28"/>
      <c r="P102" s="28"/>
      <c r="Q102" s="29"/>
    </row>
    <row r="103" spans="1:17" ht="12.75" customHeight="1" hidden="1">
      <c r="A103" s="22"/>
      <c r="B103" s="32"/>
      <c r="C103" s="32"/>
      <c r="D103" s="32"/>
      <c r="E103" s="24"/>
      <c r="F103" s="24"/>
      <c r="G103" s="33"/>
      <c r="H103" s="33"/>
      <c r="I103" s="26" t="s">
        <v>36</v>
      </c>
      <c r="J103" s="28">
        <v>50000</v>
      </c>
      <c r="K103" s="28"/>
      <c r="L103" s="28"/>
      <c r="M103" s="28">
        <v>50000</v>
      </c>
      <c r="N103" s="28"/>
      <c r="O103" s="28"/>
      <c r="P103" s="28"/>
      <c r="Q103" s="29"/>
    </row>
    <row r="104" spans="1:17" ht="12.75" customHeight="1" hidden="1">
      <c r="A104" s="22"/>
      <c r="B104" s="32"/>
      <c r="C104" s="32"/>
      <c r="D104" s="32"/>
      <c r="E104" s="24"/>
      <c r="F104" s="24"/>
      <c r="G104" s="33"/>
      <c r="H104" s="33"/>
      <c r="I104" s="31" t="s">
        <v>37</v>
      </c>
      <c r="J104" s="28"/>
      <c r="K104" s="28"/>
      <c r="L104" s="28"/>
      <c r="M104" s="28"/>
      <c r="N104" s="28"/>
      <c r="O104" s="28"/>
      <c r="P104" s="28"/>
      <c r="Q104" s="29"/>
    </row>
    <row r="105" spans="1:17" ht="12.75" customHeight="1" hidden="1">
      <c r="A105" s="22"/>
      <c r="B105" s="32"/>
      <c r="C105" s="32"/>
      <c r="D105" s="32"/>
      <c r="E105" s="24"/>
      <c r="F105" s="24"/>
      <c r="G105" s="33"/>
      <c r="H105" s="33"/>
      <c r="I105" s="26" t="s">
        <v>38</v>
      </c>
      <c r="J105" s="28">
        <f>J103</f>
        <v>50000</v>
      </c>
      <c r="K105" s="28"/>
      <c r="L105" s="28"/>
      <c r="M105" s="28">
        <f>M103</f>
        <v>50000</v>
      </c>
      <c r="N105" s="28"/>
      <c r="O105" s="28"/>
      <c r="P105" s="28"/>
      <c r="Q105" s="29"/>
    </row>
    <row r="106" spans="1:17" ht="12.75" customHeight="1" hidden="1">
      <c r="A106" s="22"/>
      <c r="B106" s="32"/>
      <c r="C106" s="32"/>
      <c r="D106" s="32"/>
      <c r="E106" s="24"/>
      <c r="F106" s="24"/>
      <c r="G106" s="33"/>
      <c r="H106" s="33"/>
      <c r="I106" s="26" t="s">
        <v>42</v>
      </c>
      <c r="J106" s="28"/>
      <c r="K106" s="28"/>
      <c r="L106" s="28"/>
      <c r="M106" s="28"/>
      <c r="N106" s="28"/>
      <c r="O106" s="28"/>
      <c r="P106" s="28"/>
      <c r="Q106" s="29"/>
    </row>
    <row r="107" spans="1:17" ht="12.75" customHeight="1" hidden="1">
      <c r="A107" s="22"/>
      <c r="B107" s="32"/>
      <c r="C107" s="32"/>
      <c r="D107" s="32"/>
      <c r="E107" s="24"/>
      <c r="F107" s="24"/>
      <c r="G107" s="33"/>
      <c r="H107" s="33"/>
      <c r="I107" s="26" t="s">
        <v>43</v>
      </c>
      <c r="J107" s="28"/>
      <c r="K107" s="28"/>
      <c r="L107" s="28"/>
      <c r="M107" s="28"/>
      <c r="N107" s="28"/>
      <c r="O107" s="28"/>
      <c r="P107" s="28"/>
      <c r="Q107" s="29"/>
    </row>
    <row r="108" spans="1:17" ht="12.75" customHeight="1" hidden="1">
      <c r="A108" s="22"/>
      <c r="B108" s="32"/>
      <c r="C108" s="32"/>
      <c r="D108" s="32"/>
      <c r="E108" s="24"/>
      <c r="F108" s="24"/>
      <c r="G108" s="33"/>
      <c r="H108" s="33"/>
      <c r="I108" s="26" t="s">
        <v>39</v>
      </c>
      <c r="J108" s="28"/>
      <c r="K108" s="28"/>
      <c r="L108" s="28"/>
      <c r="M108" s="28"/>
      <c r="N108" s="28"/>
      <c r="O108" s="28"/>
      <c r="P108" s="28"/>
      <c r="Q108" s="29"/>
    </row>
    <row r="109" spans="1:17" ht="15" customHeight="1">
      <c r="A109" s="22" t="s">
        <v>25</v>
      </c>
      <c r="B109" s="32">
        <v>710</v>
      </c>
      <c r="C109" s="32">
        <v>71035</v>
      </c>
      <c r="D109" s="32">
        <v>6050</v>
      </c>
      <c r="E109" s="44" t="s">
        <v>61</v>
      </c>
      <c r="F109" s="44" t="s">
        <v>41</v>
      </c>
      <c r="G109" s="25">
        <v>2006</v>
      </c>
      <c r="H109" s="25">
        <v>2009</v>
      </c>
      <c r="I109" s="26" t="s">
        <v>33</v>
      </c>
      <c r="J109" s="27">
        <f>SUM(K109:N109)</f>
        <v>2420234.15</v>
      </c>
      <c r="K109" s="28">
        <v>70234.15</v>
      </c>
      <c r="L109" s="28">
        <v>150000</v>
      </c>
      <c r="M109" s="28">
        <v>300000</v>
      </c>
      <c r="N109" s="28">
        <v>1900000</v>
      </c>
      <c r="O109" s="43"/>
      <c r="P109" s="28"/>
      <c r="Q109" s="29"/>
    </row>
    <row r="110" spans="1:17" ht="15.75" customHeight="1">
      <c r="A110" s="22"/>
      <c r="B110" s="32"/>
      <c r="C110" s="32"/>
      <c r="D110" s="32"/>
      <c r="E110" s="44"/>
      <c r="F110" s="44"/>
      <c r="G110" s="25"/>
      <c r="H110" s="25"/>
      <c r="I110" s="26" t="s">
        <v>34</v>
      </c>
      <c r="J110" s="27"/>
      <c r="K110" s="28"/>
      <c r="L110" s="28"/>
      <c r="M110" s="28"/>
      <c r="N110" s="28"/>
      <c r="O110" s="43"/>
      <c r="P110" s="28"/>
      <c r="Q110" s="29"/>
    </row>
    <row r="111" spans="1:17" ht="12.75" customHeight="1" hidden="1">
      <c r="A111" s="22"/>
      <c r="B111" s="32"/>
      <c r="C111" s="32"/>
      <c r="D111" s="32"/>
      <c r="E111" s="44"/>
      <c r="F111" s="44"/>
      <c r="G111" s="25"/>
      <c r="H111" s="25"/>
      <c r="I111" s="26" t="s">
        <v>35</v>
      </c>
      <c r="J111" s="27"/>
      <c r="K111" s="28"/>
      <c r="L111" s="28"/>
      <c r="M111" s="28"/>
      <c r="N111" s="28"/>
      <c r="O111" s="43"/>
      <c r="P111" s="28"/>
      <c r="Q111" s="29"/>
    </row>
    <row r="112" spans="1:17" ht="12.75" customHeight="1" hidden="1">
      <c r="A112" s="22"/>
      <c r="B112" s="32"/>
      <c r="C112" s="32"/>
      <c r="D112" s="32"/>
      <c r="E112" s="44"/>
      <c r="F112" s="44"/>
      <c r="G112" s="25"/>
      <c r="H112" s="25"/>
      <c r="I112" s="26" t="s">
        <v>36</v>
      </c>
      <c r="J112" s="27">
        <f>J109</f>
        <v>2420234.15</v>
      </c>
      <c r="K112" s="28">
        <f>K109</f>
        <v>70234.15</v>
      </c>
      <c r="L112" s="28">
        <v>150000</v>
      </c>
      <c r="M112" s="28">
        <f>M109</f>
        <v>300000</v>
      </c>
      <c r="N112" s="28">
        <f>N109</f>
        <v>1900000</v>
      </c>
      <c r="O112" s="43"/>
      <c r="P112" s="28"/>
      <c r="Q112" s="29"/>
    </row>
    <row r="113" spans="1:17" ht="12.75" customHeight="1" hidden="1">
      <c r="A113" s="22"/>
      <c r="B113" s="32"/>
      <c r="C113" s="32"/>
      <c r="D113" s="32"/>
      <c r="E113" s="44"/>
      <c r="F113" s="44"/>
      <c r="G113" s="25"/>
      <c r="H113" s="25"/>
      <c r="I113" s="31" t="s">
        <v>37</v>
      </c>
      <c r="J113" s="27"/>
      <c r="K113" s="28"/>
      <c r="L113" s="28"/>
      <c r="M113" s="28"/>
      <c r="N113" s="28"/>
      <c r="O113" s="43"/>
      <c r="P113" s="28"/>
      <c r="Q113" s="29"/>
    </row>
    <row r="114" spans="1:17" ht="15.75" customHeight="1">
      <c r="A114" s="22"/>
      <c r="B114" s="32"/>
      <c r="C114" s="32"/>
      <c r="D114" s="32"/>
      <c r="E114" s="44"/>
      <c r="F114" s="44"/>
      <c r="G114" s="25"/>
      <c r="H114" s="25"/>
      <c r="I114" s="26" t="s">
        <v>38</v>
      </c>
      <c r="J114" s="28">
        <f>J112</f>
        <v>2420234.15</v>
      </c>
      <c r="K114" s="28">
        <f>K112</f>
        <v>70234.15</v>
      </c>
      <c r="L114" s="28">
        <f>L112</f>
        <v>150000</v>
      </c>
      <c r="M114" s="28">
        <f>M112</f>
        <v>300000</v>
      </c>
      <c r="N114" s="28">
        <f>N112</f>
        <v>1900000</v>
      </c>
      <c r="O114" s="43"/>
      <c r="P114" s="28"/>
      <c r="Q114" s="29"/>
    </row>
    <row r="115" spans="1:17" ht="12.75" customHeight="1" hidden="1">
      <c r="A115" s="22"/>
      <c r="B115" s="32"/>
      <c r="C115" s="32"/>
      <c r="D115" s="32"/>
      <c r="E115" s="44"/>
      <c r="F115" s="44"/>
      <c r="G115" s="25"/>
      <c r="H115" s="25"/>
      <c r="I115" s="26" t="s">
        <v>42</v>
      </c>
      <c r="J115" s="28"/>
      <c r="K115" s="28"/>
      <c r="L115" s="28"/>
      <c r="M115" s="28"/>
      <c r="N115" s="28"/>
      <c r="O115" s="28"/>
      <c r="P115" s="28"/>
      <c r="Q115" s="29"/>
    </row>
    <row r="116" spans="1:17" ht="12.75" customHeight="1" hidden="1">
      <c r="A116" s="22"/>
      <c r="B116" s="32"/>
      <c r="C116" s="32"/>
      <c r="D116" s="32"/>
      <c r="E116" s="44"/>
      <c r="F116" s="44"/>
      <c r="G116" s="25"/>
      <c r="H116" s="25"/>
      <c r="I116" s="26" t="s">
        <v>43</v>
      </c>
      <c r="J116" s="28"/>
      <c r="K116" s="28"/>
      <c r="L116" s="28"/>
      <c r="M116" s="28"/>
      <c r="N116" s="28"/>
      <c r="O116" s="28"/>
      <c r="P116" s="28"/>
      <c r="Q116" s="29"/>
    </row>
    <row r="117" spans="1:17" ht="20.25" customHeight="1">
      <c r="A117" s="22"/>
      <c r="B117" s="32"/>
      <c r="C117" s="32"/>
      <c r="D117" s="32"/>
      <c r="E117" s="44"/>
      <c r="F117" s="44"/>
      <c r="G117" s="25"/>
      <c r="H117" s="25"/>
      <c r="I117" s="26" t="s">
        <v>39</v>
      </c>
      <c r="J117" s="28"/>
      <c r="K117" s="28"/>
      <c r="L117" s="28"/>
      <c r="M117" s="28"/>
      <c r="N117" s="28"/>
      <c r="O117" s="28"/>
      <c r="P117" s="28"/>
      <c r="Q117" s="29"/>
    </row>
    <row r="118" spans="1:17" ht="15.75" customHeight="1">
      <c r="A118" s="22" t="s">
        <v>26</v>
      </c>
      <c r="B118" s="32">
        <v>754</v>
      </c>
      <c r="C118" s="32">
        <v>75412</v>
      </c>
      <c r="D118" s="32">
        <v>6050</v>
      </c>
      <c r="E118" s="44" t="s">
        <v>62</v>
      </c>
      <c r="F118" s="44" t="s">
        <v>41</v>
      </c>
      <c r="G118" s="25">
        <v>2006</v>
      </c>
      <c r="H118" s="25">
        <v>2009</v>
      </c>
      <c r="I118" s="26" t="s">
        <v>33</v>
      </c>
      <c r="J118" s="27">
        <f>1200000+K118</f>
        <v>1229228.72</v>
      </c>
      <c r="K118" s="28">
        <v>29228.72</v>
      </c>
      <c r="L118" s="28"/>
      <c r="M118" s="27">
        <v>25000</v>
      </c>
      <c r="N118" s="27">
        <v>600000</v>
      </c>
      <c r="O118" s="28">
        <v>575000</v>
      </c>
      <c r="P118" s="28"/>
      <c r="Q118" s="29"/>
    </row>
    <row r="119" spans="1:17" ht="15.75" customHeight="1">
      <c r="A119" s="22"/>
      <c r="B119" s="32"/>
      <c r="C119" s="32"/>
      <c r="D119" s="32"/>
      <c r="E119" s="44"/>
      <c r="F119" s="44"/>
      <c r="G119" s="25"/>
      <c r="H119" s="25"/>
      <c r="I119" s="26" t="s">
        <v>34</v>
      </c>
      <c r="J119" s="27"/>
      <c r="K119" s="28"/>
      <c r="L119" s="28"/>
      <c r="M119" s="27"/>
      <c r="N119" s="28"/>
      <c r="O119" s="28"/>
      <c r="P119" s="28"/>
      <c r="Q119" s="29"/>
    </row>
    <row r="120" spans="1:17" ht="12.75" customHeight="1" hidden="1">
      <c r="A120" s="22"/>
      <c r="B120" s="32"/>
      <c r="C120" s="32"/>
      <c r="D120" s="32"/>
      <c r="E120" s="44"/>
      <c r="F120" s="44"/>
      <c r="G120" s="25"/>
      <c r="H120" s="25"/>
      <c r="I120" s="26" t="s">
        <v>35</v>
      </c>
      <c r="J120" s="27"/>
      <c r="K120" s="28"/>
      <c r="L120" s="28"/>
      <c r="M120" s="27"/>
      <c r="N120" s="28"/>
      <c r="O120" s="28"/>
      <c r="P120" s="28"/>
      <c r="Q120" s="29"/>
    </row>
    <row r="121" spans="1:17" ht="12.75" customHeight="1" hidden="1">
      <c r="A121" s="22"/>
      <c r="B121" s="32"/>
      <c r="C121" s="32"/>
      <c r="D121" s="32"/>
      <c r="E121" s="44"/>
      <c r="F121" s="44"/>
      <c r="G121" s="25"/>
      <c r="H121" s="25"/>
      <c r="I121" s="26" t="s">
        <v>36</v>
      </c>
      <c r="J121" s="27">
        <f>SUM(K121:O121)</f>
        <v>929228.72</v>
      </c>
      <c r="K121" s="28">
        <f>K118</f>
        <v>29228.72</v>
      </c>
      <c r="L121" s="28"/>
      <c r="M121" s="27">
        <v>25000</v>
      </c>
      <c r="N121" s="28">
        <v>300000</v>
      </c>
      <c r="O121" s="28">
        <f>O118</f>
        <v>575000</v>
      </c>
      <c r="P121" s="28"/>
      <c r="Q121" s="29"/>
    </row>
    <row r="122" spans="1:17" ht="12.75" customHeight="1" hidden="1">
      <c r="A122" s="22"/>
      <c r="B122" s="32"/>
      <c r="C122" s="32"/>
      <c r="D122" s="32"/>
      <c r="E122" s="44"/>
      <c r="F122" s="44"/>
      <c r="G122" s="25"/>
      <c r="H122" s="25"/>
      <c r="I122" s="31" t="s">
        <v>37</v>
      </c>
      <c r="J122" s="27"/>
      <c r="K122" s="28"/>
      <c r="L122" s="28"/>
      <c r="M122" s="27"/>
      <c r="N122" s="28"/>
      <c r="O122" s="28"/>
      <c r="P122" s="28"/>
      <c r="Q122" s="29"/>
    </row>
    <row r="123" spans="1:17" ht="19.5" customHeight="1">
      <c r="A123" s="22"/>
      <c r="B123" s="32"/>
      <c r="C123" s="32"/>
      <c r="D123" s="32"/>
      <c r="E123" s="44"/>
      <c r="F123" s="44"/>
      <c r="G123" s="25"/>
      <c r="H123" s="25"/>
      <c r="I123" s="26" t="s">
        <v>38</v>
      </c>
      <c r="J123" s="28">
        <f>J121</f>
        <v>929228.72</v>
      </c>
      <c r="K123" s="27">
        <f>K121</f>
        <v>29228.72</v>
      </c>
      <c r="L123" s="27"/>
      <c r="M123" s="27">
        <f>M121</f>
        <v>25000</v>
      </c>
      <c r="N123" s="27">
        <f>N121</f>
        <v>300000</v>
      </c>
      <c r="O123" s="27">
        <f>O121</f>
        <v>575000</v>
      </c>
      <c r="P123" s="27"/>
      <c r="Q123" s="29"/>
    </row>
    <row r="124" spans="1:17" ht="12.75" customHeight="1" hidden="1">
      <c r="A124" s="22"/>
      <c r="B124" s="32"/>
      <c r="C124" s="32"/>
      <c r="D124" s="32"/>
      <c r="E124" s="44"/>
      <c r="F124" s="44"/>
      <c r="G124" s="25"/>
      <c r="H124" s="25"/>
      <c r="I124" s="26" t="s">
        <v>42</v>
      </c>
      <c r="J124" s="28"/>
      <c r="K124" s="28"/>
      <c r="L124" s="28"/>
      <c r="M124" s="28"/>
      <c r="N124" s="28"/>
      <c r="O124" s="28"/>
      <c r="P124" s="28"/>
      <c r="Q124" s="29"/>
    </row>
    <row r="125" spans="1:17" ht="12.75" customHeight="1" hidden="1">
      <c r="A125" s="22"/>
      <c r="B125" s="32"/>
      <c r="C125" s="32"/>
      <c r="D125" s="32"/>
      <c r="E125" s="44"/>
      <c r="F125" s="44"/>
      <c r="G125" s="25"/>
      <c r="H125" s="25"/>
      <c r="I125" s="26" t="s">
        <v>43</v>
      </c>
      <c r="J125" s="28"/>
      <c r="K125" s="28"/>
      <c r="L125" s="28"/>
      <c r="M125" s="28"/>
      <c r="N125" s="28"/>
      <c r="O125" s="28"/>
      <c r="P125" s="28"/>
      <c r="Q125" s="29"/>
    </row>
    <row r="126" spans="1:17" ht="18.75" customHeight="1">
      <c r="A126" s="22"/>
      <c r="B126" s="32"/>
      <c r="C126" s="32"/>
      <c r="D126" s="32"/>
      <c r="E126" s="44"/>
      <c r="F126" s="44"/>
      <c r="G126" s="25"/>
      <c r="H126" s="25"/>
      <c r="I126" s="26" t="s">
        <v>39</v>
      </c>
      <c r="J126" s="28">
        <v>300000</v>
      </c>
      <c r="K126" s="28"/>
      <c r="L126" s="28"/>
      <c r="M126" s="28"/>
      <c r="N126" s="28">
        <v>300000</v>
      </c>
      <c r="O126" s="28"/>
      <c r="P126" s="28"/>
      <c r="Q126" s="29"/>
    </row>
    <row r="127" spans="1:17" ht="15" customHeight="1">
      <c r="A127" s="22" t="s">
        <v>27</v>
      </c>
      <c r="B127" s="32">
        <v>801</v>
      </c>
      <c r="C127" s="32">
        <v>80101</v>
      </c>
      <c r="D127" s="32">
        <v>6050</v>
      </c>
      <c r="E127" s="24" t="s">
        <v>63</v>
      </c>
      <c r="F127" s="24" t="s">
        <v>41</v>
      </c>
      <c r="G127" s="35">
        <v>2008</v>
      </c>
      <c r="H127" s="35">
        <v>2009</v>
      </c>
      <c r="I127" s="26" t="s">
        <v>33</v>
      </c>
      <c r="J127" s="27">
        <v>3500000</v>
      </c>
      <c r="K127" s="28"/>
      <c r="L127" s="28"/>
      <c r="M127" s="28">
        <f>M130/0.25</f>
        <v>2600000</v>
      </c>
      <c r="N127" s="27">
        <f>J127-M127</f>
        <v>900000</v>
      </c>
      <c r="O127" s="28"/>
      <c r="P127" s="28"/>
      <c r="Q127" s="29"/>
    </row>
    <row r="128" spans="1:17" ht="15">
      <c r="A128" s="22"/>
      <c r="B128" s="32"/>
      <c r="C128" s="32"/>
      <c r="D128" s="32"/>
      <c r="E128" s="24"/>
      <c r="F128" s="24"/>
      <c r="G128" s="35"/>
      <c r="H128" s="35"/>
      <c r="I128" s="26" t="s">
        <v>45</v>
      </c>
      <c r="J128" s="27">
        <f>J127*0.75</f>
        <v>2625000</v>
      </c>
      <c r="K128" s="28"/>
      <c r="L128" s="28"/>
      <c r="M128" s="28">
        <f>M127*0.75</f>
        <v>1950000</v>
      </c>
      <c r="N128" s="28">
        <f>N127*0.75</f>
        <v>675000</v>
      </c>
      <c r="O128" s="28"/>
      <c r="P128" s="28"/>
      <c r="Q128" s="29"/>
    </row>
    <row r="129" spans="1:17" ht="12.75" customHeight="1" hidden="1">
      <c r="A129" s="22"/>
      <c r="B129" s="32"/>
      <c r="C129" s="32"/>
      <c r="D129" s="32"/>
      <c r="E129" s="24"/>
      <c r="F129" s="24"/>
      <c r="G129" s="35"/>
      <c r="H129" s="35"/>
      <c r="I129" s="26" t="s">
        <v>35</v>
      </c>
      <c r="J129" s="27"/>
      <c r="K129" s="28"/>
      <c r="L129" s="28"/>
      <c r="M129" s="28"/>
      <c r="N129" s="28"/>
      <c r="O129" s="28"/>
      <c r="P129" s="28"/>
      <c r="Q129" s="29"/>
    </row>
    <row r="130" spans="1:17" ht="12.75" customHeight="1" hidden="1">
      <c r="A130" s="22"/>
      <c r="B130" s="32"/>
      <c r="C130" s="32"/>
      <c r="D130" s="32"/>
      <c r="E130" s="24"/>
      <c r="F130" s="24"/>
      <c r="G130" s="35"/>
      <c r="H130" s="35"/>
      <c r="I130" s="26" t="s">
        <v>36</v>
      </c>
      <c r="J130" s="27">
        <f>J127*0.25</f>
        <v>875000</v>
      </c>
      <c r="K130" s="28"/>
      <c r="L130" s="28"/>
      <c r="M130" s="28">
        <v>650000</v>
      </c>
      <c r="N130" s="27">
        <f>N127*0.25</f>
        <v>225000</v>
      </c>
      <c r="O130" s="28"/>
      <c r="P130" s="28"/>
      <c r="Q130" s="29"/>
    </row>
    <row r="131" spans="1:17" ht="12.75" customHeight="1" hidden="1">
      <c r="A131" s="22"/>
      <c r="B131" s="32"/>
      <c r="C131" s="32"/>
      <c r="D131" s="32"/>
      <c r="E131" s="24"/>
      <c r="F131" s="24"/>
      <c r="G131" s="35"/>
      <c r="H131" s="35"/>
      <c r="I131" s="31" t="s">
        <v>37</v>
      </c>
      <c r="J131" s="27"/>
      <c r="K131" s="28"/>
      <c r="L131" s="28"/>
      <c r="M131" s="28"/>
      <c r="N131" s="28"/>
      <c r="O131" s="28"/>
      <c r="P131" s="28"/>
      <c r="Q131" s="29"/>
    </row>
    <row r="132" spans="1:17" ht="15">
      <c r="A132" s="22"/>
      <c r="B132" s="32"/>
      <c r="C132" s="32"/>
      <c r="D132" s="32"/>
      <c r="E132" s="24"/>
      <c r="F132" s="24"/>
      <c r="G132" s="35"/>
      <c r="H132" s="35"/>
      <c r="I132" s="26" t="s">
        <v>38</v>
      </c>
      <c r="J132" s="28">
        <f>J130</f>
        <v>875000</v>
      </c>
      <c r="K132" s="28"/>
      <c r="L132" s="28"/>
      <c r="M132" s="28">
        <f>M130</f>
        <v>650000</v>
      </c>
      <c r="N132" s="27">
        <f>N130</f>
        <v>225000</v>
      </c>
      <c r="O132" s="28"/>
      <c r="P132" s="28"/>
      <c r="Q132" s="29"/>
    </row>
    <row r="133" spans="1:17" ht="12.75" customHeight="1" hidden="1">
      <c r="A133" s="22"/>
      <c r="B133" s="32"/>
      <c r="C133" s="32"/>
      <c r="D133" s="32"/>
      <c r="E133" s="24"/>
      <c r="F133" s="24"/>
      <c r="G133" s="35"/>
      <c r="H133" s="35"/>
      <c r="I133" s="26" t="s">
        <v>42</v>
      </c>
      <c r="J133" s="28"/>
      <c r="K133" s="28"/>
      <c r="L133" s="28"/>
      <c r="M133" s="28"/>
      <c r="N133" s="28"/>
      <c r="O133" s="28"/>
      <c r="P133" s="28"/>
      <c r="Q133" s="29"/>
    </row>
    <row r="134" spans="1:17" ht="12.75" customHeight="1" hidden="1">
      <c r="A134" s="22"/>
      <c r="B134" s="32"/>
      <c r="C134" s="32"/>
      <c r="D134" s="32"/>
      <c r="E134" s="24"/>
      <c r="F134" s="24"/>
      <c r="G134" s="35"/>
      <c r="H134" s="35"/>
      <c r="I134" s="26" t="s">
        <v>43</v>
      </c>
      <c r="J134" s="28"/>
      <c r="K134" s="28"/>
      <c r="L134" s="28"/>
      <c r="M134" s="28"/>
      <c r="N134" s="28"/>
      <c r="O134" s="28"/>
      <c r="P134" s="28"/>
      <c r="Q134" s="29"/>
    </row>
    <row r="135" spans="1:17" ht="15.75" customHeight="1">
      <c r="A135" s="22"/>
      <c r="B135" s="32"/>
      <c r="C135" s="32"/>
      <c r="D135" s="32"/>
      <c r="E135" s="24"/>
      <c r="F135" s="24"/>
      <c r="G135" s="35"/>
      <c r="H135" s="35"/>
      <c r="I135" s="26" t="s">
        <v>39</v>
      </c>
      <c r="J135" s="28"/>
      <c r="K135" s="28"/>
      <c r="L135" s="28"/>
      <c r="M135" s="28"/>
      <c r="N135" s="28"/>
      <c r="O135" s="28"/>
      <c r="P135" s="28"/>
      <c r="Q135" s="29"/>
    </row>
    <row r="136" spans="1:17" ht="12.75" customHeight="1" hidden="1">
      <c r="A136" s="22"/>
      <c r="B136" s="32">
        <v>801</v>
      </c>
      <c r="C136" s="32">
        <v>80110</v>
      </c>
      <c r="D136" s="32">
        <v>6050</v>
      </c>
      <c r="E136" s="24" t="s">
        <v>64</v>
      </c>
      <c r="F136" s="24"/>
      <c r="G136" s="25">
        <v>2009</v>
      </c>
      <c r="H136" s="25">
        <v>2011</v>
      </c>
      <c r="I136" s="26" t="s">
        <v>33</v>
      </c>
      <c r="J136" s="27">
        <v>3000000</v>
      </c>
      <c r="K136" s="28"/>
      <c r="L136" s="43"/>
      <c r="M136" s="43"/>
      <c r="N136" s="28"/>
      <c r="O136" s="27">
        <v>150000</v>
      </c>
      <c r="P136" s="28">
        <v>2850000</v>
      </c>
      <c r="Q136" s="29"/>
    </row>
    <row r="137" spans="1:17" ht="12.75" hidden="1">
      <c r="A137" s="22"/>
      <c r="B137" s="32"/>
      <c r="C137" s="32"/>
      <c r="D137" s="32"/>
      <c r="E137" s="24"/>
      <c r="F137" s="24"/>
      <c r="G137" s="25"/>
      <c r="H137" s="25"/>
      <c r="I137" s="26" t="s">
        <v>34</v>
      </c>
      <c r="J137" s="27">
        <f>SUM(O137:P137)</f>
        <v>2137500</v>
      </c>
      <c r="K137" s="28"/>
      <c r="L137" s="43"/>
      <c r="M137" s="43"/>
      <c r="N137" s="28"/>
      <c r="O137" s="28"/>
      <c r="P137" s="28">
        <f>P136*0.75</f>
        <v>2137500</v>
      </c>
      <c r="Q137" s="29"/>
    </row>
    <row r="138" spans="1:17" ht="12.75" customHeight="1" hidden="1">
      <c r="A138" s="22"/>
      <c r="B138" s="32"/>
      <c r="C138" s="32"/>
      <c r="D138" s="32"/>
      <c r="E138" s="24"/>
      <c r="F138" s="24"/>
      <c r="G138" s="25"/>
      <c r="H138" s="25"/>
      <c r="I138" s="26" t="s">
        <v>35</v>
      </c>
      <c r="J138" s="27"/>
      <c r="K138" s="28"/>
      <c r="L138" s="43"/>
      <c r="M138" s="43"/>
      <c r="N138" s="28"/>
      <c r="O138" s="28"/>
      <c r="P138" s="28"/>
      <c r="Q138" s="29"/>
    </row>
    <row r="139" spans="1:17" ht="12.75" customHeight="1" hidden="1">
      <c r="A139" s="22"/>
      <c r="B139" s="32"/>
      <c r="C139" s="32"/>
      <c r="D139" s="32"/>
      <c r="E139" s="24"/>
      <c r="F139" s="24"/>
      <c r="G139" s="25"/>
      <c r="H139" s="25"/>
      <c r="I139" s="26" t="s">
        <v>36</v>
      </c>
      <c r="J139" s="27">
        <f>SUM(O139:P139)</f>
        <v>862500</v>
      </c>
      <c r="K139" s="28"/>
      <c r="L139" s="43"/>
      <c r="M139" s="43"/>
      <c r="N139" s="28"/>
      <c r="O139" s="27">
        <f>O136</f>
        <v>150000</v>
      </c>
      <c r="P139" s="27">
        <f>P136*0.25</f>
        <v>712500</v>
      </c>
      <c r="Q139" s="29"/>
    </row>
    <row r="140" spans="1:17" ht="12.75" customHeight="1" hidden="1">
      <c r="A140" s="22"/>
      <c r="B140" s="32"/>
      <c r="C140" s="32"/>
      <c r="D140" s="32"/>
      <c r="E140" s="24"/>
      <c r="F140" s="24"/>
      <c r="G140" s="25"/>
      <c r="H140" s="25"/>
      <c r="I140" s="31" t="s">
        <v>37</v>
      </c>
      <c r="J140" s="27"/>
      <c r="K140" s="28"/>
      <c r="L140" s="43"/>
      <c r="M140" s="43"/>
      <c r="N140" s="28"/>
      <c r="O140" s="28"/>
      <c r="P140" s="28"/>
      <c r="Q140" s="29"/>
    </row>
    <row r="141" spans="1:17" ht="12.75" customHeight="1" hidden="1">
      <c r="A141" s="22"/>
      <c r="B141" s="32"/>
      <c r="C141" s="32"/>
      <c r="D141" s="32"/>
      <c r="E141" s="24"/>
      <c r="F141" s="24"/>
      <c r="G141" s="25"/>
      <c r="H141" s="25"/>
      <c r="I141" s="26" t="s">
        <v>38</v>
      </c>
      <c r="J141" s="28">
        <f>J139</f>
        <v>862500</v>
      </c>
      <c r="K141" s="28"/>
      <c r="L141" s="43"/>
      <c r="M141" s="43"/>
      <c r="N141" s="28"/>
      <c r="O141" s="27">
        <f>O139</f>
        <v>150000</v>
      </c>
      <c r="P141" s="28">
        <f>P139</f>
        <v>712500</v>
      </c>
      <c r="Q141" s="29"/>
    </row>
    <row r="142" spans="1:17" ht="12.75" customHeight="1" hidden="1">
      <c r="A142" s="22"/>
      <c r="B142" s="32"/>
      <c r="C142" s="32"/>
      <c r="D142" s="32"/>
      <c r="E142" s="24"/>
      <c r="F142" s="24"/>
      <c r="G142" s="25"/>
      <c r="H142" s="25"/>
      <c r="I142" s="26" t="s">
        <v>42</v>
      </c>
      <c r="J142" s="28"/>
      <c r="K142" s="28"/>
      <c r="L142" s="28"/>
      <c r="M142" s="28"/>
      <c r="N142" s="28"/>
      <c r="O142" s="28"/>
      <c r="P142" s="28"/>
      <c r="Q142" s="29"/>
    </row>
    <row r="143" spans="1:17" ht="12.75" customHeight="1" hidden="1">
      <c r="A143" s="22"/>
      <c r="B143" s="32"/>
      <c r="C143" s="32"/>
      <c r="D143" s="32"/>
      <c r="E143" s="24"/>
      <c r="F143" s="24"/>
      <c r="G143" s="25"/>
      <c r="H143" s="25"/>
      <c r="I143" s="26" t="s">
        <v>43</v>
      </c>
      <c r="J143" s="28"/>
      <c r="K143" s="28"/>
      <c r="L143" s="28"/>
      <c r="M143" s="28"/>
      <c r="N143" s="28"/>
      <c r="O143" s="28"/>
      <c r="P143" s="28"/>
      <c r="Q143" s="29"/>
    </row>
    <row r="144" spans="1:17" ht="12.75" customHeight="1" hidden="1">
      <c r="A144" s="22"/>
      <c r="B144" s="32"/>
      <c r="C144" s="32"/>
      <c r="D144" s="32"/>
      <c r="E144" s="24"/>
      <c r="F144" s="24"/>
      <c r="G144" s="25"/>
      <c r="H144" s="25"/>
      <c r="I144" s="26" t="s">
        <v>39</v>
      </c>
      <c r="J144" s="28"/>
      <c r="K144" s="28"/>
      <c r="L144" s="28"/>
      <c r="M144" s="28"/>
      <c r="N144" s="28"/>
      <c r="O144" s="28"/>
      <c r="P144" s="28"/>
      <c r="Q144" s="29"/>
    </row>
    <row r="145" spans="1:17" ht="12.75" customHeight="1" hidden="1">
      <c r="A145" s="22"/>
      <c r="B145" s="32">
        <v>801</v>
      </c>
      <c r="C145" s="32">
        <v>80195</v>
      </c>
      <c r="D145" s="32">
        <v>6050</v>
      </c>
      <c r="E145" s="24" t="s">
        <v>65</v>
      </c>
      <c r="F145" s="24"/>
      <c r="G145" s="35">
        <v>2011</v>
      </c>
      <c r="H145" s="35">
        <v>2014</v>
      </c>
      <c r="I145" s="26" t="s">
        <v>33</v>
      </c>
      <c r="J145" s="27">
        <f>SUM(P145:P145)</f>
        <v>4500000</v>
      </c>
      <c r="K145" s="28"/>
      <c r="L145" s="28"/>
      <c r="M145" s="43"/>
      <c r="N145" s="28"/>
      <c r="O145" s="27"/>
      <c r="P145" s="28">
        <v>4500000</v>
      </c>
      <c r="Q145" s="29"/>
    </row>
    <row r="146" spans="1:17" ht="12.75" customHeight="1" hidden="1">
      <c r="A146" s="22"/>
      <c r="B146" s="32"/>
      <c r="C146" s="32"/>
      <c r="D146" s="32"/>
      <c r="E146" s="24"/>
      <c r="F146" s="24"/>
      <c r="G146" s="35"/>
      <c r="H146" s="35"/>
      <c r="I146" s="26" t="s">
        <v>34</v>
      </c>
      <c r="J146" s="27">
        <f>SUM(P146:P146)</f>
        <v>3375000</v>
      </c>
      <c r="K146" s="28"/>
      <c r="L146" s="28"/>
      <c r="M146" s="43"/>
      <c r="N146" s="28"/>
      <c r="O146" s="28"/>
      <c r="P146" s="28">
        <f>P145*0.75</f>
        <v>3375000</v>
      </c>
      <c r="Q146" s="29"/>
    </row>
    <row r="147" spans="1:17" ht="12.75" customHeight="1" hidden="1">
      <c r="A147" s="22"/>
      <c r="B147" s="32"/>
      <c r="C147" s="32"/>
      <c r="D147" s="32"/>
      <c r="E147" s="24"/>
      <c r="F147" s="24"/>
      <c r="G147" s="35"/>
      <c r="H147" s="35"/>
      <c r="I147" s="26" t="s">
        <v>35</v>
      </c>
      <c r="J147" s="27"/>
      <c r="K147" s="28"/>
      <c r="L147" s="28"/>
      <c r="M147" s="43"/>
      <c r="N147" s="28"/>
      <c r="O147" s="28"/>
      <c r="P147" s="28"/>
      <c r="Q147" s="29"/>
    </row>
    <row r="148" spans="1:17" ht="12.75" customHeight="1" hidden="1">
      <c r="A148" s="22"/>
      <c r="B148" s="32"/>
      <c r="C148" s="32"/>
      <c r="D148" s="32"/>
      <c r="E148" s="24"/>
      <c r="F148" s="24"/>
      <c r="G148" s="35"/>
      <c r="H148" s="35"/>
      <c r="I148" s="26" t="s">
        <v>36</v>
      </c>
      <c r="J148" s="27">
        <f>SUM(P148:P148)</f>
        <v>1125000</v>
      </c>
      <c r="K148" s="28"/>
      <c r="L148" s="28"/>
      <c r="M148" s="43"/>
      <c r="N148" s="28"/>
      <c r="O148" s="27"/>
      <c r="P148" s="28">
        <f>P145*0.25</f>
        <v>1125000</v>
      </c>
      <c r="Q148" s="29"/>
    </row>
    <row r="149" spans="1:17" ht="12.75" customHeight="1" hidden="1">
      <c r="A149" s="22"/>
      <c r="B149" s="32"/>
      <c r="C149" s="32"/>
      <c r="D149" s="32"/>
      <c r="E149" s="24"/>
      <c r="F149" s="24"/>
      <c r="G149" s="35"/>
      <c r="H149" s="35"/>
      <c r="I149" s="31" t="s">
        <v>37</v>
      </c>
      <c r="J149" s="27"/>
      <c r="K149" s="28"/>
      <c r="L149" s="28"/>
      <c r="M149" s="43"/>
      <c r="N149" s="28"/>
      <c r="O149" s="28"/>
      <c r="P149" s="28"/>
      <c r="Q149" s="29"/>
    </row>
    <row r="150" spans="1:17" ht="12.75" customHeight="1" hidden="1">
      <c r="A150" s="22"/>
      <c r="B150" s="32"/>
      <c r="C150" s="32"/>
      <c r="D150" s="32"/>
      <c r="E150" s="24"/>
      <c r="F150" s="24"/>
      <c r="G150" s="35"/>
      <c r="H150" s="35"/>
      <c r="I150" s="26" t="s">
        <v>38</v>
      </c>
      <c r="J150" s="28">
        <f>J148</f>
        <v>1125000</v>
      </c>
      <c r="K150" s="28"/>
      <c r="L150" s="28"/>
      <c r="M150" s="43"/>
      <c r="N150" s="28"/>
      <c r="O150" s="27"/>
      <c r="P150" s="28">
        <f>P148</f>
        <v>1125000</v>
      </c>
      <c r="Q150" s="29"/>
    </row>
    <row r="151" spans="1:17" ht="12.75" customHeight="1" hidden="1">
      <c r="A151" s="22"/>
      <c r="B151" s="32"/>
      <c r="C151" s="32"/>
      <c r="D151" s="32"/>
      <c r="E151" s="24"/>
      <c r="F151" s="24"/>
      <c r="G151" s="35"/>
      <c r="H151" s="35"/>
      <c r="I151" s="26" t="s">
        <v>42</v>
      </c>
      <c r="J151" s="28"/>
      <c r="K151" s="28"/>
      <c r="L151" s="28"/>
      <c r="M151" s="28"/>
      <c r="N151" s="28"/>
      <c r="O151" s="28"/>
      <c r="P151" s="28"/>
      <c r="Q151" s="29"/>
    </row>
    <row r="152" spans="1:17" ht="12.75" customHeight="1" hidden="1">
      <c r="A152" s="22"/>
      <c r="B152" s="32"/>
      <c r="C152" s="32"/>
      <c r="D152" s="32"/>
      <c r="E152" s="24"/>
      <c r="F152" s="24"/>
      <c r="G152" s="35"/>
      <c r="H152" s="35"/>
      <c r="I152" s="26" t="s">
        <v>43</v>
      </c>
      <c r="J152" s="28"/>
      <c r="K152" s="28"/>
      <c r="L152" s="28"/>
      <c r="M152" s="28"/>
      <c r="N152" s="28"/>
      <c r="O152" s="28"/>
      <c r="P152" s="28"/>
      <c r="Q152" s="29"/>
    </row>
    <row r="153" spans="1:17" ht="12.75" customHeight="1" hidden="1">
      <c r="A153" s="22"/>
      <c r="B153" s="32"/>
      <c r="C153" s="32"/>
      <c r="D153" s="32"/>
      <c r="E153" s="24"/>
      <c r="F153" s="24"/>
      <c r="G153" s="35"/>
      <c r="H153" s="35"/>
      <c r="I153" s="26" t="s">
        <v>39</v>
      </c>
      <c r="J153" s="28"/>
      <c r="K153" s="28"/>
      <c r="L153" s="28"/>
      <c r="M153" s="28"/>
      <c r="N153" s="28"/>
      <c r="O153" s="28"/>
      <c r="P153" s="28"/>
      <c r="Q153" s="29"/>
    </row>
    <row r="154" spans="1:17" ht="12.75" customHeight="1" hidden="1">
      <c r="A154" s="22" t="s">
        <v>27</v>
      </c>
      <c r="B154" s="32">
        <v>852</v>
      </c>
      <c r="C154" s="32">
        <v>85219</v>
      </c>
      <c r="D154" s="32">
        <v>6050</v>
      </c>
      <c r="E154" s="24" t="s">
        <v>66</v>
      </c>
      <c r="F154" s="24" t="s">
        <v>41</v>
      </c>
      <c r="G154" s="33">
        <v>2008</v>
      </c>
      <c r="H154" s="33">
        <v>2010</v>
      </c>
      <c r="I154" s="26" t="s">
        <v>67</v>
      </c>
      <c r="J154" s="28"/>
      <c r="K154" s="28"/>
      <c r="L154" s="28"/>
      <c r="M154" s="27"/>
      <c r="N154" s="28"/>
      <c r="O154" s="28"/>
      <c r="P154" s="28"/>
      <c r="Q154" s="29"/>
    </row>
    <row r="155" spans="1:17" ht="12.75" customHeight="1" hidden="1">
      <c r="A155" s="22"/>
      <c r="B155" s="32"/>
      <c r="C155" s="32"/>
      <c r="D155" s="32"/>
      <c r="E155" s="24"/>
      <c r="F155" s="24"/>
      <c r="G155" s="33"/>
      <c r="H155" s="33"/>
      <c r="I155" s="26" t="s">
        <v>34</v>
      </c>
      <c r="J155" s="28"/>
      <c r="K155" s="28"/>
      <c r="L155" s="28"/>
      <c r="M155" s="27"/>
      <c r="N155" s="28"/>
      <c r="O155" s="28"/>
      <c r="P155" s="28"/>
      <c r="Q155" s="29"/>
    </row>
    <row r="156" spans="1:17" ht="12.75" customHeight="1" hidden="1">
      <c r="A156" s="22"/>
      <c r="B156" s="32"/>
      <c r="C156" s="32"/>
      <c r="D156" s="32"/>
      <c r="E156" s="24"/>
      <c r="F156" s="24"/>
      <c r="G156" s="33"/>
      <c r="H156" s="33"/>
      <c r="I156" s="26" t="s">
        <v>35</v>
      </c>
      <c r="J156" s="28"/>
      <c r="K156" s="28"/>
      <c r="L156" s="28"/>
      <c r="M156" s="27"/>
      <c r="N156" s="28"/>
      <c r="O156" s="28"/>
      <c r="P156" s="28"/>
      <c r="Q156" s="29"/>
    </row>
    <row r="157" spans="1:17" ht="12.75" customHeight="1" hidden="1">
      <c r="A157" s="22"/>
      <c r="B157" s="32"/>
      <c r="C157" s="32"/>
      <c r="D157" s="32"/>
      <c r="E157" s="24"/>
      <c r="F157" s="24"/>
      <c r="G157" s="33"/>
      <c r="H157" s="33"/>
      <c r="I157" s="26" t="s">
        <v>36</v>
      </c>
      <c r="J157" s="28"/>
      <c r="K157" s="28"/>
      <c r="L157" s="28"/>
      <c r="M157" s="27"/>
      <c r="N157" s="28"/>
      <c r="O157" s="28"/>
      <c r="P157" s="28"/>
      <c r="Q157" s="29"/>
    </row>
    <row r="158" spans="1:17" ht="12.75" customHeight="1" hidden="1">
      <c r="A158" s="22"/>
      <c r="B158" s="32"/>
      <c r="C158" s="32"/>
      <c r="D158" s="32"/>
      <c r="E158" s="24"/>
      <c r="F158" s="24"/>
      <c r="G158" s="33"/>
      <c r="H158" s="33"/>
      <c r="I158" s="31" t="s">
        <v>37</v>
      </c>
      <c r="J158" s="28"/>
      <c r="K158" s="28"/>
      <c r="L158" s="28"/>
      <c r="M158" s="27"/>
      <c r="N158" s="28"/>
      <c r="O158" s="28"/>
      <c r="P158" s="28"/>
      <c r="Q158" s="29"/>
    </row>
    <row r="159" spans="1:17" ht="12.75" customHeight="1" hidden="1">
      <c r="A159" s="22"/>
      <c r="B159" s="32"/>
      <c r="C159" s="32"/>
      <c r="D159" s="32"/>
      <c r="E159" s="24"/>
      <c r="F159" s="24"/>
      <c r="G159" s="33"/>
      <c r="H159" s="33"/>
      <c r="I159" s="26" t="s">
        <v>38</v>
      </c>
      <c r="J159" s="28"/>
      <c r="K159" s="28"/>
      <c r="L159" s="28"/>
      <c r="M159" s="27"/>
      <c r="N159" s="28"/>
      <c r="O159" s="28"/>
      <c r="P159" s="28"/>
      <c r="Q159" s="29"/>
    </row>
    <row r="160" spans="1:17" ht="12.75" customHeight="1" hidden="1">
      <c r="A160" s="22"/>
      <c r="B160" s="32"/>
      <c r="C160" s="32"/>
      <c r="D160" s="32"/>
      <c r="E160" s="24"/>
      <c r="F160" s="24"/>
      <c r="G160" s="33"/>
      <c r="H160" s="33"/>
      <c r="I160" s="26" t="s">
        <v>42</v>
      </c>
      <c r="J160" s="28"/>
      <c r="K160" s="28"/>
      <c r="L160" s="28"/>
      <c r="M160" s="28"/>
      <c r="N160" s="28"/>
      <c r="O160" s="28"/>
      <c r="P160" s="28"/>
      <c r="Q160" s="29"/>
    </row>
    <row r="161" spans="1:17" ht="12.75" customHeight="1" hidden="1">
      <c r="A161" s="22"/>
      <c r="B161" s="32"/>
      <c r="C161" s="32"/>
      <c r="D161" s="32"/>
      <c r="E161" s="24"/>
      <c r="F161" s="24"/>
      <c r="G161" s="33"/>
      <c r="H161" s="33"/>
      <c r="I161" s="26" t="s">
        <v>43</v>
      </c>
      <c r="J161" s="28"/>
      <c r="K161" s="28"/>
      <c r="L161" s="28"/>
      <c r="M161" s="28"/>
      <c r="N161" s="28"/>
      <c r="O161" s="28"/>
      <c r="P161" s="28"/>
      <c r="Q161" s="29"/>
    </row>
    <row r="162" spans="1:17" ht="12.75" customHeight="1" hidden="1">
      <c r="A162" s="22"/>
      <c r="B162" s="32"/>
      <c r="C162" s="32"/>
      <c r="D162" s="32"/>
      <c r="E162" s="24"/>
      <c r="F162" s="24"/>
      <c r="G162" s="33"/>
      <c r="H162" s="33"/>
      <c r="I162" s="26" t="s">
        <v>51</v>
      </c>
      <c r="J162" s="28"/>
      <c r="K162" s="28"/>
      <c r="L162" s="28"/>
      <c r="M162" s="28"/>
      <c r="N162" s="28"/>
      <c r="O162" s="28"/>
      <c r="P162" s="28"/>
      <c r="Q162" s="29"/>
    </row>
    <row r="163" spans="1:17" ht="25.5" customHeight="1">
      <c r="A163" s="22" t="s">
        <v>28</v>
      </c>
      <c r="B163" s="32">
        <v>900</v>
      </c>
      <c r="C163" s="32">
        <v>90001</v>
      </c>
      <c r="D163" s="32">
        <v>6050</v>
      </c>
      <c r="E163" s="24" t="s">
        <v>68</v>
      </c>
      <c r="F163" s="24" t="s">
        <v>41</v>
      </c>
      <c r="G163" s="35">
        <v>2004</v>
      </c>
      <c r="H163" s="35">
        <v>2012</v>
      </c>
      <c r="I163" s="26" t="s">
        <v>33</v>
      </c>
      <c r="J163" s="27">
        <f>SUM(K163:P163)</f>
        <v>28246488.4</v>
      </c>
      <c r="K163" s="28">
        <v>169143.4</v>
      </c>
      <c r="L163" s="28">
        <v>77345</v>
      </c>
      <c r="M163" s="27">
        <f>M166/0.25</f>
        <v>800000</v>
      </c>
      <c r="N163" s="28">
        <v>6800000</v>
      </c>
      <c r="O163" s="28">
        <v>6800000</v>
      </c>
      <c r="P163" s="28">
        <f>6800000+6800000</f>
        <v>13600000</v>
      </c>
      <c r="Q163" s="29"/>
    </row>
    <row r="164" spans="1:17" ht="23.25" customHeight="1">
      <c r="A164" s="22"/>
      <c r="B164" s="32"/>
      <c r="C164" s="32"/>
      <c r="D164" s="32"/>
      <c r="E164" s="24"/>
      <c r="F164" s="24"/>
      <c r="G164" s="35"/>
      <c r="H164" s="35"/>
      <c r="I164" s="26" t="s">
        <v>45</v>
      </c>
      <c r="J164" s="27">
        <f>SUM(K164:P164)</f>
        <v>21000000</v>
      </c>
      <c r="K164" s="28"/>
      <c r="L164" s="28"/>
      <c r="M164" s="27">
        <f>M163*0.75</f>
        <v>600000</v>
      </c>
      <c r="N164" s="27">
        <f>N163*0.75</f>
        <v>5100000</v>
      </c>
      <c r="O164" s="27">
        <f>O163*0.75</f>
        <v>5100000</v>
      </c>
      <c r="P164" s="27">
        <f>P163*0.75</f>
        <v>10200000</v>
      </c>
      <c r="Q164" s="29"/>
    </row>
    <row r="165" spans="1:17" ht="12.75" customHeight="1" hidden="1">
      <c r="A165" s="22"/>
      <c r="B165" s="32"/>
      <c r="C165" s="32"/>
      <c r="D165" s="32"/>
      <c r="E165" s="24"/>
      <c r="F165" s="24"/>
      <c r="G165" s="35"/>
      <c r="H165" s="35"/>
      <c r="I165" s="26" t="s">
        <v>35</v>
      </c>
      <c r="J165" s="27"/>
      <c r="K165" s="28"/>
      <c r="L165" s="28"/>
      <c r="M165" s="27"/>
      <c r="N165" s="28"/>
      <c r="O165" s="28"/>
      <c r="P165" s="28"/>
      <c r="Q165" s="29"/>
    </row>
    <row r="166" spans="1:17" ht="12.75" customHeight="1" hidden="1">
      <c r="A166" s="22"/>
      <c r="B166" s="32"/>
      <c r="C166" s="32"/>
      <c r="D166" s="32"/>
      <c r="E166" s="24"/>
      <c r="F166" s="24"/>
      <c r="G166" s="35"/>
      <c r="H166" s="35"/>
      <c r="I166" s="26" t="s">
        <v>36</v>
      </c>
      <c r="J166" s="27">
        <f>SUM(M166:P166)</f>
        <v>7000000</v>
      </c>
      <c r="K166" s="28">
        <f>K163</f>
        <v>169143.4</v>
      </c>
      <c r="L166" s="28">
        <f>L163</f>
        <v>77345</v>
      </c>
      <c r="M166" s="27">
        <v>200000</v>
      </c>
      <c r="N166" s="28">
        <f>N163*0.25</f>
        <v>1700000</v>
      </c>
      <c r="O166" s="28">
        <f>O163*0.25</f>
        <v>1700000</v>
      </c>
      <c r="P166" s="28">
        <f>P163*0.25</f>
        <v>3400000</v>
      </c>
      <c r="Q166" s="29"/>
    </row>
    <row r="167" spans="1:17" ht="12.75" customHeight="1" hidden="1">
      <c r="A167" s="22"/>
      <c r="B167" s="32"/>
      <c r="C167" s="32"/>
      <c r="D167" s="32"/>
      <c r="E167" s="24"/>
      <c r="F167" s="24"/>
      <c r="G167" s="35"/>
      <c r="H167" s="35"/>
      <c r="I167" s="31" t="s">
        <v>37</v>
      </c>
      <c r="J167" s="28"/>
      <c r="K167" s="28"/>
      <c r="L167" s="28"/>
      <c r="M167" s="27"/>
      <c r="N167" s="28"/>
      <c r="O167" s="28"/>
      <c r="P167" s="28"/>
      <c r="Q167" s="29"/>
    </row>
    <row r="168" spans="1:17" ht="22.5" customHeight="1">
      <c r="A168" s="22"/>
      <c r="B168" s="32"/>
      <c r="C168" s="32"/>
      <c r="D168" s="32"/>
      <c r="E168" s="24"/>
      <c r="F168" s="24"/>
      <c r="G168" s="35"/>
      <c r="H168" s="35"/>
      <c r="I168" s="26" t="s">
        <v>38</v>
      </c>
      <c r="J168" s="27">
        <f>SUM(K168:P168)</f>
        <v>446488.4</v>
      </c>
      <c r="K168" s="27">
        <f>K166</f>
        <v>169143.4</v>
      </c>
      <c r="L168" s="27">
        <f>L166</f>
        <v>77345</v>
      </c>
      <c r="M168" s="27">
        <f>M166</f>
        <v>200000</v>
      </c>
      <c r="N168" s="27"/>
      <c r="O168" s="27"/>
      <c r="P168" s="27"/>
      <c r="Q168" s="29"/>
    </row>
    <row r="169" spans="1:17" ht="12.75" customHeight="1" hidden="1">
      <c r="A169" s="22"/>
      <c r="B169" s="32"/>
      <c r="C169" s="32"/>
      <c r="D169" s="32"/>
      <c r="E169" s="24"/>
      <c r="F169" s="24"/>
      <c r="G169" s="35"/>
      <c r="H169" s="35"/>
      <c r="I169" s="26" t="s">
        <v>42</v>
      </c>
      <c r="J169" s="28"/>
      <c r="K169" s="28"/>
      <c r="L169" s="28"/>
      <c r="M169" s="28"/>
      <c r="N169" s="28"/>
      <c r="O169" s="28"/>
      <c r="P169" s="28"/>
      <c r="Q169" s="29"/>
    </row>
    <row r="170" spans="1:17" ht="12.75" customHeight="1" hidden="1">
      <c r="A170" s="22"/>
      <c r="B170" s="32"/>
      <c r="C170" s="32"/>
      <c r="D170" s="32"/>
      <c r="E170" s="24"/>
      <c r="F170" s="24"/>
      <c r="G170" s="35"/>
      <c r="H170" s="35"/>
      <c r="I170" s="47"/>
      <c r="J170" s="48"/>
      <c r="K170" s="43"/>
      <c r="L170" s="43"/>
      <c r="M170" s="43"/>
      <c r="N170" s="43"/>
      <c r="O170" s="43"/>
      <c r="P170" s="43"/>
      <c r="Q170" s="29"/>
    </row>
    <row r="171" spans="1:17" ht="23.25" customHeight="1">
      <c r="A171" s="22"/>
      <c r="B171" s="32"/>
      <c r="C171" s="32"/>
      <c r="D171" s="32"/>
      <c r="E171" s="24"/>
      <c r="F171" s="24"/>
      <c r="G171" s="35"/>
      <c r="H171" s="35"/>
      <c r="I171" s="26" t="s">
        <v>39</v>
      </c>
      <c r="J171" s="28">
        <f>SUM(K171:P171)</f>
        <v>6800000</v>
      </c>
      <c r="K171" s="28"/>
      <c r="L171" s="28"/>
      <c r="M171" s="28"/>
      <c r="N171" s="28">
        <f>N166</f>
        <v>1700000</v>
      </c>
      <c r="O171" s="28">
        <f>O166</f>
        <v>1700000</v>
      </c>
      <c r="P171" s="28">
        <f>P166</f>
        <v>3400000</v>
      </c>
      <c r="Q171" s="29"/>
    </row>
    <row r="172" spans="1:17" ht="12.75" customHeight="1" hidden="1">
      <c r="A172" s="22"/>
      <c r="B172" s="32">
        <v>900</v>
      </c>
      <c r="C172" s="32">
        <v>90001</v>
      </c>
      <c r="D172" s="32">
        <v>6050</v>
      </c>
      <c r="E172" s="24" t="s">
        <v>69</v>
      </c>
      <c r="F172" s="24"/>
      <c r="G172" s="35">
        <v>2011</v>
      </c>
      <c r="H172" s="35">
        <v>2011</v>
      </c>
      <c r="I172" s="26" t="s">
        <v>33</v>
      </c>
      <c r="J172" s="27">
        <f>SUM(K172:P172)</f>
        <v>1500000</v>
      </c>
      <c r="K172" s="28"/>
      <c r="L172" s="28"/>
      <c r="M172" s="28"/>
      <c r="N172" s="27"/>
      <c r="O172" s="28"/>
      <c r="P172" s="28">
        <v>1500000</v>
      </c>
      <c r="Q172" s="29"/>
    </row>
    <row r="173" spans="1:17" ht="12.75" customHeight="1" hidden="1">
      <c r="A173" s="22"/>
      <c r="B173" s="32"/>
      <c r="C173" s="32"/>
      <c r="D173" s="32"/>
      <c r="E173" s="24"/>
      <c r="F173" s="24"/>
      <c r="G173" s="35"/>
      <c r="H173" s="35"/>
      <c r="I173" s="26" t="s">
        <v>34</v>
      </c>
      <c r="J173" s="27">
        <f>SUM(K173:P173)</f>
        <v>1100000</v>
      </c>
      <c r="K173" s="28"/>
      <c r="L173" s="28"/>
      <c r="M173" s="28"/>
      <c r="N173" s="28"/>
      <c r="O173" s="28"/>
      <c r="P173" s="28">
        <v>1100000</v>
      </c>
      <c r="Q173" s="29"/>
    </row>
    <row r="174" spans="1:17" ht="12.75" customHeight="1" hidden="1">
      <c r="A174" s="22"/>
      <c r="B174" s="32"/>
      <c r="C174" s="32"/>
      <c r="D174" s="32"/>
      <c r="E174" s="24"/>
      <c r="F174" s="24"/>
      <c r="G174" s="35"/>
      <c r="H174" s="35"/>
      <c r="I174" s="26" t="s">
        <v>35</v>
      </c>
      <c r="J174" s="27"/>
      <c r="K174" s="28"/>
      <c r="L174" s="28"/>
      <c r="M174" s="28"/>
      <c r="N174" s="28"/>
      <c r="O174" s="28"/>
      <c r="P174" s="28"/>
      <c r="Q174" s="29"/>
    </row>
    <row r="175" spans="1:17" ht="12.75" customHeight="1" hidden="1">
      <c r="A175" s="22"/>
      <c r="B175" s="32"/>
      <c r="C175" s="32"/>
      <c r="D175" s="32"/>
      <c r="E175" s="24"/>
      <c r="F175" s="24"/>
      <c r="G175" s="35"/>
      <c r="H175" s="35"/>
      <c r="I175" s="26" t="s">
        <v>36</v>
      </c>
      <c r="J175" s="27">
        <f>SUM(K175:P175)</f>
        <v>400000</v>
      </c>
      <c r="K175" s="28"/>
      <c r="L175" s="28"/>
      <c r="M175" s="28"/>
      <c r="N175" s="27"/>
      <c r="O175" s="28"/>
      <c r="P175" s="28">
        <v>400000</v>
      </c>
      <c r="Q175" s="29"/>
    </row>
    <row r="176" spans="1:17" ht="12.75" customHeight="1" hidden="1">
      <c r="A176" s="22"/>
      <c r="B176" s="32"/>
      <c r="C176" s="32"/>
      <c r="D176" s="32"/>
      <c r="E176" s="24"/>
      <c r="F176" s="24"/>
      <c r="G176" s="35"/>
      <c r="H176" s="35"/>
      <c r="I176" s="31" t="s">
        <v>37</v>
      </c>
      <c r="J176" s="27"/>
      <c r="K176" s="28"/>
      <c r="L176" s="28"/>
      <c r="M176" s="28"/>
      <c r="N176" s="28"/>
      <c r="O176" s="28"/>
      <c r="P176" s="28"/>
      <c r="Q176" s="29"/>
    </row>
    <row r="177" spans="1:17" ht="12.75" customHeight="1" hidden="1">
      <c r="A177" s="22"/>
      <c r="B177" s="32"/>
      <c r="C177" s="32"/>
      <c r="D177" s="32"/>
      <c r="E177" s="24"/>
      <c r="F177" s="24"/>
      <c r="G177" s="35"/>
      <c r="H177" s="35"/>
      <c r="I177" s="26" t="s">
        <v>38</v>
      </c>
      <c r="J177" s="28">
        <f>SUM(K177:P177)</f>
        <v>400000</v>
      </c>
      <c r="K177" s="28"/>
      <c r="L177" s="28"/>
      <c r="M177" s="28"/>
      <c r="N177" s="27"/>
      <c r="O177" s="28"/>
      <c r="P177" s="28">
        <f>P175</f>
        <v>400000</v>
      </c>
      <c r="Q177" s="29"/>
    </row>
    <row r="178" spans="1:17" ht="12.75" customHeight="1" hidden="1">
      <c r="A178" s="22"/>
      <c r="B178" s="32"/>
      <c r="C178" s="32"/>
      <c r="D178" s="32"/>
      <c r="E178" s="24"/>
      <c r="F178" s="24"/>
      <c r="G178" s="35"/>
      <c r="H178" s="35"/>
      <c r="I178" s="26" t="s">
        <v>42</v>
      </c>
      <c r="J178" s="28"/>
      <c r="K178" s="28"/>
      <c r="L178" s="28"/>
      <c r="M178" s="28"/>
      <c r="N178" s="28"/>
      <c r="O178" s="28"/>
      <c r="P178" s="28"/>
      <c r="Q178" s="29"/>
    </row>
    <row r="179" spans="1:17" ht="12.75" customHeight="1" hidden="1">
      <c r="A179" s="22"/>
      <c r="B179" s="32"/>
      <c r="C179" s="32"/>
      <c r="D179" s="32"/>
      <c r="E179" s="24"/>
      <c r="F179" s="24"/>
      <c r="G179" s="35"/>
      <c r="H179" s="35"/>
      <c r="I179" s="26" t="s">
        <v>43</v>
      </c>
      <c r="J179" s="28"/>
      <c r="K179" s="28"/>
      <c r="L179" s="28"/>
      <c r="M179" s="28"/>
      <c r="N179" s="28"/>
      <c r="O179" s="28"/>
      <c r="P179" s="28"/>
      <c r="Q179" s="29"/>
    </row>
    <row r="180" spans="1:17" ht="12.75" customHeight="1" hidden="1">
      <c r="A180" s="22"/>
      <c r="B180" s="32"/>
      <c r="C180" s="32"/>
      <c r="D180" s="32"/>
      <c r="E180" s="24"/>
      <c r="F180" s="24"/>
      <c r="G180" s="35"/>
      <c r="H180" s="35"/>
      <c r="I180" s="26" t="s">
        <v>39</v>
      </c>
      <c r="J180" s="28"/>
      <c r="K180" s="28"/>
      <c r="L180" s="28"/>
      <c r="M180" s="28"/>
      <c r="N180" s="28"/>
      <c r="O180" s="28"/>
      <c r="P180" s="28"/>
      <c r="Q180" s="29"/>
    </row>
    <row r="181" spans="1:17" ht="15" customHeight="1">
      <c r="A181" s="22" t="s">
        <v>29</v>
      </c>
      <c r="B181" s="32">
        <v>900</v>
      </c>
      <c r="C181" s="32">
        <v>90001</v>
      </c>
      <c r="D181" s="32">
        <v>6050</v>
      </c>
      <c r="E181" s="44" t="s">
        <v>70</v>
      </c>
      <c r="F181" s="44" t="s">
        <v>50</v>
      </c>
      <c r="G181" s="35">
        <v>2007</v>
      </c>
      <c r="H181" s="35">
        <v>2011</v>
      </c>
      <c r="I181" s="26" t="s">
        <v>33</v>
      </c>
      <c r="J181" s="27">
        <v>597417</v>
      </c>
      <c r="K181" s="28"/>
      <c r="L181" s="28">
        <v>145000</v>
      </c>
      <c r="M181" s="28">
        <v>92000</v>
      </c>
      <c r="N181" s="28">
        <v>92000</v>
      </c>
      <c r="O181" s="28">
        <v>37000</v>
      </c>
      <c r="P181" s="28">
        <v>231417</v>
      </c>
      <c r="Q181" s="29"/>
    </row>
    <row r="182" spans="1:17" ht="15.75" customHeight="1">
      <c r="A182" s="22"/>
      <c r="B182" s="32"/>
      <c r="C182" s="32"/>
      <c r="D182" s="32"/>
      <c r="E182" s="44"/>
      <c r="F182" s="44"/>
      <c r="G182" s="35"/>
      <c r="H182" s="35"/>
      <c r="I182" s="26" t="s">
        <v>34</v>
      </c>
      <c r="J182" s="27"/>
      <c r="K182" s="28"/>
      <c r="L182" s="28"/>
      <c r="M182" s="28"/>
      <c r="N182" s="28"/>
      <c r="O182" s="28"/>
      <c r="P182" s="28"/>
      <c r="Q182" s="29"/>
    </row>
    <row r="183" spans="1:17" ht="12.75" customHeight="1" hidden="1">
      <c r="A183" s="22"/>
      <c r="B183" s="32"/>
      <c r="C183" s="32"/>
      <c r="D183" s="32"/>
      <c r="E183" s="44"/>
      <c r="F183" s="44"/>
      <c r="G183" s="35"/>
      <c r="H183" s="35"/>
      <c r="I183" s="26" t="s">
        <v>35</v>
      </c>
      <c r="J183" s="27"/>
      <c r="K183" s="28"/>
      <c r="L183" s="28"/>
      <c r="M183" s="28"/>
      <c r="N183" s="28"/>
      <c r="O183" s="28"/>
      <c r="P183" s="28"/>
      <c r="Q183" s="29"/>
    </row>
    <row r="184" spans="1:17" ht="12.75" customHeight="1" hidden="1">
      <c r="A184" s="22"/>
      <c r="B184" s="32"/>
      <c r="C184" s="32"/>
      <c r="D184" s="32"/>
      <c r="E184" s="44"/>
      <c r="F184" s="44"/>
      <c r="G184" s="35"/>
      <c r="H184" s="35"/>
      <c r="I184" s="26" t="s">
        <v>36</v>
      </c>
      <c r="J184" s="27">
        <f>SUM(K184:P184)</f>
        <v>597417</v>
      </c>
      <c r="K184" s="28"/>
      <c r="L184" s="28">
        <v>145000</v>
      </c>
      <c r="M184" s="28">
        <v>92000</v>
      </c>
      <c r="N184" s="28">
        <v>92000</v>
      </c>
      <c r="O184" s="28">
        <v>37000</v>
      </c>
      <c r="P184" s="28">
        <f>P181</f>
        <v>231417</v>
      </c>
      <c r="Q184" s="29"/>
    </row>
    <row r="185" spans="1:17" ht="12.75" hidden="1">
      <c r="A185" s="22"/>
      <c r="B185" s="32"/>
      <c r="C185" s="32"/>
      <c r="D185" s="32"/>
      <c r="E185" s="44"/>
      <c r="F185" s="44"/>
      <c r="G185" s="35"/>
      <c r="H185" s="35"/>
      <c r="I185" s="31" t="s">
        <v>37</v>
      </c>
      <c r="J185" s="28"/>
      <c r="K185" s="28"/>
      <c r="L185" s="28"/>
      <c r="M185" s="28"/>
      <c r="N185" s="28"/>
      <c r="O185" s="28"/>
      <c r="P185" s="28"/>
      <c r="Q185" s="29"/>
    </row>
    <row r="186" spans="1:17" ht="15.75" customHeight="1">
      <c r="A186" s="22"/>
      <c r="B186" s="32"/>
      <c r="C186" s="32"/>
      <c r="D186" s="32"/>
      <c r="E186" s="44"/>
      <c r="F186" s="44"/>
      <c r="G186" s="35"/>
      <c r="H186" s="35"/>
      <c r="I186" s="26" t="s">
        <v>38</v>
      </c>
      <c r="J186" s="27">
        <f>SUM(K186:P186)</f>
        <v>597417</v>
      </c>
      <c r="K186" s="27"/>
      <c r="L186" s="28">
        <v>145000</v>
      </c>
      <c r="M186" s="28">
        <v>92000</v>
      </c>
      <c r="N186" s="28">
        <v>92000</v>
      </c>
      <c r="O186" s="28">
        <v>37000</v>
      </c>
      <c r="P186" s="28">
        <f>P184</f>
        <v>231417</v>
      </c>
      <c r="Q186" s="29"/>
    </row>
    <row r="187" spans="1:17" ht="12.75" customHeight="1" hidden="1">
      <c r="A187" s="22"/>
      <c r="B187" s="32"/>
      <c r="C187" s="32"/>
      <c r="D187" s="32"/>
      <c r="E187" s="44"/>
      <c r="F187" s="44"/>
      <c r="G187" s="35"/>
      <c r="H187" s="35"/>
      <c r="I187" s="26" t="s">
        <v>42</v>
      </c>
      <c r="J187" s="28"/>
      <c r="K187" s="28"/>
      <c r="L187" s="28"/>
      <c r="M187" s="28"/>
      <c r="N187" s="28"/>
      <c r="O187" s="28"/>
      <c r="P187" s="28"/>
      <c r="Q187" s="29"/>
    </row>
    <row r="188" spans="1:17" ht="12.75" hidden="1">
      <c r="A188" s="22"/>
      <c r="B188" s="32"/>
      <c r="C188" s="32"/>
      <c r="D188" s="32"/>
      <c r="E188" s="44"/>
      <c r="F188" s="44"/>
      <c r="G188" s="35"/>
      <c r="H188" s="35"/>
      <c r="I188" s="26" t="s">
        <v>43</v>
      </c>
      <c r="J188" s="28"/>
      <c r="K188" s="28"/>
      <c r="L188" s="28"/>
      <c r="M188" s="28"/>
      <c r="N188" s="28"/>
      <c r="O188" s="28"/>
      <c r="P188" s="28"/>
      <c r="Q188" s="29"/>
    </row>
    <row r="189" spans="1:17" ht="23.25" customHeight="1">
      <c r="A189" s="22"/>
      <c r="B189" s="32"/>
      <c r="C189" s="32"/>
      <c r="D189" s="32"/>
      <c r="E189" s="44"/>
      <c r="F189" s="44"/>
      <c r="G189" s="35"/>
      <c r="H189" s="35"/>
      <c r="I189" s="26" t="s">
        <v>39</v>
      </c>
      <c r="J189" s="28"/>
      <c r="K189" s="28"/>
      <c r="L189" s="28"/>
      <c r="M189" s="28"/>
      <c r="N189" s="28"/>
      <c r="O189" s="28"/>
      <c r="P189" s="28"/>
      <c r="Q189" s="29"/>
    </row>
    <row r="190" spans="1:17" ht="15.75" customHeight="1">
      <c r="A190" s="22" t="s">
        <v>30</v>
      </c>
      <c r="B190" s="32">
        <v>900</v>
      </c>
      <c r="C190" s="32">
        <v>90004</v>
      </c>
      <c r="D190" s="32">
        <v>6050</v>
      </c>
      <c r="E190" s="24" t="s">
        <v>71</v>
      </c>
      <c r="F190" s="24" t="s">
        <v>41</v>
      </c>
      <c r="G190" s="33">
        <v>2008</v>
      </c>
      <c r="H190" s="33">
        <v>2009</v>
      </c>
      <c r="I190" s="26" t="s">
        <v>33</v>
      </c>
      <c r="J190" s="28">
        <f>SUM(M190:N190)</f>
        <v>750000</v>
      </c>
      <c r="K190" s="28"/>
      <c r="L190" s="28"/>
      <c r="M190" s="28">
        <f>M193</f>
        <v>50000</v>
      </c>
      <c r="N190" s="28">
        <v>700000</v>
      </c>
      <c r="O190" s="28"/>
      <c r="P190" s="28"/>
      <c r="Q190" s="29"/>
    </row>
    <row r="191" spans="1:17" ht="15.75" customHeight="1">
      <c r="A191" s="22"/>
      <c r="B191" s="32"/>
      <c r="C191" s="32"/>
      <c r="D191" s="32"/>
      <c r="E191" s="24"/>
      <c r="F191" s="24"/>
      <c r="G191" s="33"/>
      <c r="H191" s="33"/>
      <c r="I191" s="26" t="s">
        <v>34</v>
      </c>
      <c r="J191" s="28">
        <f>SUM(M191:N191)</f>
        <v>525000</v>
      </c>
      <c r="K191" s="28"/>
      <c r="L191" s="28"/>
      <c r="M191" s="28"/>
      <c r="N191" s="28">
        <f>(N190*0.75)</f>
        <v>525000</v>
      </c>
      <c r="O191" s="28"/>
      <c r="P191" s="28"/>
      <c r="Q191" s="29"/>
    </row>
    <row r="192" spans="1:17" ht="12.75" customHeight="1" hidden="1">
      <c r="A192" s="22"/>
      <c r="B192" s="32"/>
      <c r="C192" s="32"/>
      <c r="D192" s="32"/>
      <c r="E192" s="24"/>
      <c r="F192" s="24"/>
      <c r="G192" s="33"/>
      <c r="H192" s="33"/>
      <c r="I192" s="26" t="s">
        <v>35</v>
      </c>
      <c r="J192" s="28"/>
      <c r="K192" s="28"/>
      <c r="L192" s="28"/>
      <c r="M192" s="28"/>
      <c r="N192" s="28"/>
      <c r="O192" s="28"/>
      <c r="P192" s="28"/>
      <c r="Q192" s="29"/>
    </row>
    <row r="193" spans="1:17" ht="12.75" customHeight="1" hidden="1">
      <c r="A193" s="22"/>
      <c r="B193" s="32"/>
      <c r="C193" s="32"/>
      <c r="D193" s="32"/>
      <c r="E193" s="24"/>
      <c r="F193" s="24"/>
      <c r="G193" s="33"/>
      <c r="H193" s="33"/>
      <c r="I193" s="26" t="s">
        <v>36</v>
      </c>
      <c r="J193" s="28">
        <f>SUM(M193:N193)</f>
        <v>225000</v>
      </c>
      <c r="K193" s="28"/>
      <c r="L193" s="28"/>
      <c r="M193" s="28">
        <v>50000</v>
      </c>
      <c r="N193" s="28">
        <f>(N190*0.25)</f>
        <v>175000</v>
      </c>
      <c r="O193" s="28"/>
      <c r="P193" s="28"/>
      <c r="Q193" s="29"/>
    </row>
    <row r="194" spans="1:17" ht="12.75" customHeight="1" hidden="1">
      <c r="A194" s="22"/>
      <c r="B194" s="32"/>
      <c r="C194" s="32"/>
      <c r="D194" s="32"/>
      <c r="E194" s="24"/>
      <c r="F194" s="24"/>
      <c r="G194" s="33"/>
      <c r="H194" s="33"/>
      <c r="I194" s="31" t="s">
        <v>37</v>
      </c>
      <c r="J194" s="28"/>
      <c r="K194" s="28"/>
      <c r="L194" s="28"/>
      <c r="M194" s="28"/>
      <c r="N194" s="28"/>
      <c r="O194" s="28"/>
      <c r="P194" s="28"/>
      <c r="Q194" s="29"/>
    </row>
    <row r="195" spans="1:17" ht="15.75" customHeight="1">
      <c r="A195" s="22"/>
      <c r="B195" s="32"/>
      <c r="C195" s="32"/>
      <c r="D195" s="32"/>
      <c r="E195" s="24"/>
      <c r="F195" s="24"/>
      <c r="G195" s="33"/>
      <c r="H195" s="33"/>
      <c r="I195" s="26" t="s">
        <v>38</v>
      </c>
      <c r="J195" s="28">
        <f>J193</f>
        <v>225000</v>
      </c>
      <c r="K195" s="28"/>
      <c r="L195" s="28"/>
      <c r="M195" s="28">
        <f>M193</f>
        <v>50000</v>
      </c>
      <c r="N195" s="28">
        <f>N193</f>
        <v>175000</v>
      </c>
      <c r="O195" s="28"/>
      <c r="P195" s="28"/>
      <c r="Q195" s="29"/>
    </row>
    <row r="196" spans="1:17" ht="12.75" customHeight="1" hidden="1">
      <c r="A196" s="22"/>
      <c r="B196" s="32"/>
      <c r="C196" s="32"/>
      <c r="D196" s="32"/>
      <c r="E196" s="24"/>
      <c r="F196" s="24"/>
      <c r="G196" s="33"/>
      <c r="H196" s="33"/>
      <c r="I196" s="26" t="s">
        <v>42</v>
      </c>
      <c r="J196" s="28"/>
      <c r="K196" s="28"/>
      <c r="L196" s="28"/>
      <c r="M196" s="28"/>
      <c r="N196" s="28"/>
      <c r="O196" s="28"/>
      <c r="P196" s="28"/>
      <c r="Q196" s="29"/>
    </row>
    <row r="197" spans="1:17" ht="12.75" customHeight="1" hidden="1">
      <c r="A197" s="22"/>
      <c r="B197" s="32"/>
      <c r="C197" s="32"/>
      <c r="D197" s="32"/>
      <c r="E197" s="24"/>
      <c r="F197" s="24"/>
      <c r="G197" s="33"/>
      <c r="H197" s="33"/>
      <c r="I197" s="26" t="s">
        <v>43</v>
      </c>
      <c r="J197" s="28"/>
      <c r="K197" s="28"/>
      <c r="L197" s="28"/>
      <c r="M197" s="28"/>
      <c r="N197" s="28"/>
      <c r="O197" s="28"/>
      <c r="P197" s="28"/>
      <c r="Q197" s="29"/>
    </row>
    <row r="198" spans="1:17" ht="15.75" customHeight="1">
      <c r="A198" s="22"/>
      <c r="B198" s="32"/>
      <c r="C198" s="32"/>
      <c r="D198" s="32"/>
      <c r="E198" s="24"/>
      <c r="F198" s="24"/>
      <c r="G198" s="33"/>
      <c r="H198" s="33"/>
      <c r="I198" s="26" t="s">
        <v>51</v>
      </c>
      <c r="J198" s="28"/>
      <c r="K198" s="28"/>
      <c r="L198" s="28"/>
      <c r="M198" s="28"/>
      <c r="N198" s="28"/>
      <c r="O198" s="28"/>
      <c r="P198" s="28"/>
      <c r="Q198" s="29"/>
    </row>
    <row r="199" spans="1:17" ht="18.75" customHeight="1">
      <c r="A199" s="22" t="s">
        <v>72</v>
      </c>
      <c r="B199" s="32">
        <v>900</v>
      </c>
      <c r="C199" s="32">
        <v>90004</v>
      </c>
      <c r="D199" s="32">
        <v>6050</v>
      </c>
      <c r="E199" s="24" t="s">
        <v>73</v>
      </c>
      <c r="F199" s="24" t="s">
        <v>41</v>
      </c>
      <c r="G199" s="35">
        <v>2008</v>
      </c>
      <c r="H199" s="35">
        <v>2009</v>
      </c>
      <c r="I199" s="26" t="s">
        <v>33</v>
      </c>
      <c r="J199" s="27">
        <v>400000</v>
      </c>
      <c r="K199" s="28"/>
      <c r="L199" s="28"/>
      <c r="M199" s="28">
        <f>M201</f>
        <v>20000</v>
      </c>
      <c r="N199" s="28">
        <f>J199-M199</f>
        <v>380000</v>
      </c>
      <c r="O199" s="28"/>
      <c r="P199" s="28"/>
      <c r="Q199" s="29"/>
    </row>
    <row r="200" spans="1:17" ht="15.75" customHeight="1">
      <c r="A200" s="22"/>
      <c r="B200" s="32"/>
      <c r="C200" s="32"/>
      <c r="D200" s="32"/>
      <c r="E200" s="24"/>
      <c r="F200" s="24"/>
      <c r="G200" s="35"/>
      <c r="H200" s="35"/>
      <c r="I200" s="26" t="s">
        <v>45</v>
      </c>
      <c r="J200" s="27">
        <f>N200</f>
        <v>285000</v>
      </c>
      <c r="K200" s="28"/>
      <c r="L200" s="28"/>
      <c r="M200" s="28"/>
      <c r="N200" s="28">
        <f>N199*0.75</f>
        <v>285000</v>
      </c>
      <c r="O200" s="28"/>
      <c r="P200" s="28"/>
      <c r="Q200" s="29"/>
    </row>
    <row r="201" spans="1:17" ht="12.75" customHeight="1" hidden="1">
      <c r="A201" s="22"/>
      <c r="B201" s="32"/>
      <c r="C201" s="32"/>
      <c r="D201" s="32"/>
      <c r="E201" s="24"/>
      <c r="F201" s="24"/>
      <c r="G201" s="35"/>
      <c r="H201" s="35"/>
      <c r="I201" s="26" t="s">
        <v>36</v>
      </c>
      <c r="J201" s="27">
        <f>M201+N201</f>
        <v>115000</v>
      </c>
      <c r="K201" s="28"/>
      <c r="L201" s="28"/>
      <c r="M201" s="28">
        <v>20000</v>
      </c>
      <c r="N201" s="28">
        <f>N199*0.25</f>
        <v>95000</v>
      </c>
      <c r="O201" s="28"/>
      <c r="P201" s="28"/>
      <c r="Q201" s="29"/>
    </row>
    <row r="202" spans="1:17" ht="12.75" customHeight="1" hidden="1">
      <c r="A202" s="22"/>
      <c r="B202" s="32"/>
      <c r="C202" s="32"/>
      <c r="D202" s="32"/>
      <c r="E202" s="24"/>
      <c r="F202" s="24"/>
      <c r="G202" s="35"/>
      <c r="H202" s="35"/>
      <c r="I202" s="31" t="s">
        <v>37</v>
      </c>
      <c r="J202" s="27"/>
      <c r="K202" s="28"/>
      <c r="L202" s="28"/>
      <c r="M202" s="28"/>
      <c r="N202" s="28"/>
      <c r="O202" s="28"/>
      <c r="P202" s="28"/>
      <c r="Q202" s="29"/>
    </row>
    <row r="203" spans="1:17" ht="15">
      <c r="A203" s="22"/>
      <c r="B203" s="32"/>
      <c r="C203" s="32"/>
      <c r="D203" s="32"/>
      <c r="E203" s="24"/>
      <c r="F203" s="24"/>
      <c r="G203" s="35"/>
      <c r="H203" s="35"/>
      <c r="I203" s="26" t="s">
        <v>38</v>
      </c>
      <c r="J203" s="28">
        <f>J201</f>
        <v>115000</v>
      </c>
      <c r="K203" s="27"/>
      <c r="L203" s="27"/>
      <c r="M203" s="27">
        <f>M201</f>
        <v>20000</v>
      </c>
      <c r="N203" s="27">
        <f>N201</f>
        <v>95000</v>
      </c>
      <c r="O203" s="27"/>
      <c r="P203" s="27"/>
      <c r="Q203" s="29"/>
    </row>
    <row r="204" spans="1:17" ht="12.75" customHeight="1" hidden="1">
      <c r="A204" s="22"/>
      <c r="B204" s="32"/>
      <c r="C204" s="32"/>
      <c r="D204" s="32"/>
      <c r="E204" s="24"/>
      <c r="F204" s="24"/>
      <c r="G204" s="35"/>
      <c r="H204" s="35"/>
      <c r="I204" s="26" t="s">
        <v>42</v>
      </c>
      <c r="J204" s="28"/>
      <c r="K204" s="28"/>
      <c r="L204" s="28"/>
      <c r="M204" s="28"/>
      <c r="N204" s="28"/>
      <c r="O204" s="28"/>
      <c r="P204" s="28"/>
      <c r="Q204" s="29"/>
    </row>
    <row r="205" spans="1:17" ht="12.75" customHeight="1" hidden="1">
      <c r="A205" s="22"/>
      <c r="B205" s="32"/>
      <c r="C205" s="32"/>
      <c r="D205" s="32"/>
      <c r="E205" s="24"/>
      <c r="F205" s="24"/>
      <c r="G205" s="35"/>
      <c r="H205" s="35"/>
      <c r="I205" s="26" t="s">
        <v>43</v>
      </c>
      <c r="J205" s="28"/>
      <c r="K205" s="28"/>
      <c r="L205" s="28"/>
      <c r="M205" s="28"/>
      <c r="N205" s="28"/>
      <c r="O205" s="28"/>
      <c r="P205" s="28"/>
      <c r="Q205" s="29"/>
    </row>
    <row r="206" spans="1:17" ht="15">
      <c r="A206" s="22"/>
      <c r="B206" s="32"/>
      <c r="C206" s="32"/>
      <c r="D206" s="32"/>
      <c r="E206" s="24"/>
      <c r="F206" s="24"/>
      <c r="G206" s="35"/>
      <c r="H206" s="35"/>
      <c r="I206" s="26" t="s">
        <v>51</v>
      </c>
      <c r="J206" s="28"/>
      <c r="K206" s="28"/>
      <c r="L206" s="28"/>
      <c r="M206" s="28"/>
      <c r="N206" s="28"/>
      <c r="O206" s="28"/>
      <c r="P206" s="28"/>
      <c r="Q206" s="29"/>
    </row>
    <row r="207" spans="1:249" s="53" customFormat="1" ht="15" customHeight="1">
      <c r="A207" s="22" t="s">
        <v>74</v>
      </c>
      <c r="B207" s="32">
        <v>900</v>
      </c>
      <c r="C207" s="32">
        <v>90004</v>
      </c>
      <c r="D207" s="32">
        <v>6050</v>
      </c>
      <c r="E207" s="44" t="s">
        <v>75</v>
      </c>
      <c r="F207" s="44" t="s">
        <v>41</v>
      </c>
      <c r="G207" s="33">
        <v>2008</v>
      </c>
      <c r="H207" s="33">
        <v>2010</v>
      </c>
      <c r="I207" s="26" t="s">
        <v>33</v>
      </c>
      <c r="J207" s="28">
        <f>SUM(M207:O207)</f>
        <v>350000</v>
      </c>
      <c r="K207" s="28"/>
      <c r="L207" s="28"/>
      <c r="M207" s="28">
        <v>100000</v>
      </c>
      <c r="N207" s="28">
        <v>125000</v>
      </c>
      <c r="O207" s="28">
        <v>125000</v>
      </c>
      <c r="P207" s="28"/>
      <c r="Q207" s="4"/>
      <c r="R207" s="49"/>
      <c r="S207" s="49"/>
      <c r="T207" s="49"/>
      <c r="U207" s="50"/>
      <c r="V207" s="50"/>
      <c r="W207" s="51"/>
      <c r="X207" s="51"/>
      <c r="Y207" s="52"/>
      <c r="AG207" s="4"/>
      <c r="AH207" s="49"/>
      <c r="AI207" s="49"/>
      <c r="AJ207" s="49"/>
      <c r="AK207" s="50"/>
      <c r="AL207" s="50"/>
      <c r="AM207" s="51"/>
      <c r="AN207" s="51"/>
      <c r="AO207" s="52"/>
      <c r="AW207" s="4"/>
      <c r="AX207" s="49"/>
      <c r="AY207" s="49"/>
      <c r="AZ207" s="49"/>
      <c r="BA207" s="50"/>
      <c r="BB207" s="50"/>
      <c r="BC207" s="51"/>
      <c r="BD207" s="51"/>
      <c r="BE207" s="52"/>
      <c r="BM207" s="4"/>
      <c r="BN207" s="49"/>
      <c r="BO207" s="49"/>
      <c r="BP207" s="49"/>
      <c r="BQ207" s="50"/>
      <c r="BR207" s="50"/>
      <c r="BS207" s="51"/>
      <c r="BT207" s="51"/>
      <c r="BU207" s="52"/>
      <c r="CC207" s="4"/>
      <c r="CD207" s="49"/>
      <c r="CE207" s="49"/>
      <c r="CF207" s="49"/>
      <c r="CG207" s="50"/>
      <c r="CH207" s="50"/>
      <c r="CI207" s="51"/>
      <c r="CJ207" s="51"/>
      <c r="CK207" s="52"/>
      <c r="CS207" s="4"/>
      <c r="CT207" s="49"/>
      <c r="CU207" s="49"/>
      <c r="CV207" s="49"/>
      <c r="CW207" s="50"/>
      <c r="CX207" s="50"/>
      <c r="CY207" s="51"/>
      <c r="CZ207" s="51"/>
      <c r="DA207" s="52"/>
      <c r="DI207" s="4"/>
      <c r="DJ207" s="49"/>
      <c r="DK207" s="49"/>
      <c r="DL207" s="49"/>
      <c r="DM207" s="50"/>
      <c r="DN207" s="50"/>
      <c r="DO207" s="51"/>
      <c r="DP207" s="51"/>
      <c r="DQ207" s="52"/>
      <c r="DY207" s="4"/>
      <c r="DZ207" s="49"/>
      <c r="EA207" s="49"/>
      <c r="EB207" s="49"/>
      <c r="EC207" s="50"/>
      <c r="ED207" s="50"/>
      <c r="EE207" s="51"/>
      <c r="EF207" s="51"/>
      <c r="EG207" s="52"/>
      <c r="EO207" s="4"/>
      <c r="EP207" s="49"/>
      <c r="EQ207" s="49"/>
      <c r="ER207" s="49"/>
      <c r="ES207" s="50"/>
      <c r="ET207" s="50"/>
      <c r="EU207" s="51"/>
      <c r="EV207" s="51"/>
      <c r="EW207" s="52"/>
      <c r="FE207" s="4"/>
      <c r="FF207" s="49"/>
      <c r="FG207" s="49"/>
      <c r="FH207" s="49"/>
      <c r="FI207" s="50"/>
      <c r="FJ207" s="50"/>
      <c r="FK207" s="51"/>
      <c r="FL207" s="51"/>
      <c r="FM207" s="52"/>
      <c r="FU207" s="4"/>
      <c r="FV207" s="49"/>
      <c r="FW207" s="49"/>
      <c r="FX207" s="49"/>
      <c r="FY207" s="50"/>
      <c r="FZ207" s="50"/>
      <c r="GA207" s="51"/>
      <c r="GB207" s="51"/>
      <c r="GC207" s="52"/>
      <c r="GK207" s="4"/>
      <c r="GL207" s="49"/>
      <c r="GM207" s="49"/>
      <c r="GN207" s="49"/>
      <c r="GO207" s="50"/>
      <c r="GP207" s="50"/>
      <c r="GQ207" s="51"/>
      <c r="GR207" s="51"/>
      <c r="GS207" s="52"/>
      <c r="HA207" s="4"/>
      <c r="HB207" s="49"/>
      <c r="HC207" s="49"/>
      <c r="HD207" s="49"/>
      <c r="HE207" s="50"/>
      <c r="HF207" s="50"/>
      <c r="HG207" s="51"/>
      <c r="HH207" s="51"/>
      <c r="HI207" s="52"/>
      <c r="HQ207" s="4"/>
      <c r="HR207" s="49"/>
      <c r="HS207" s="49"/>
      <c r="HT207" s="49"/>
      <c r="HU207" s="50"/>
      <c r="HV207" s="50"/>
      <c r="HW207" s="51"/>
      <c r="HX207" s="51"/>
      <c r="HY207" s="52"/>
      <c r="IG207" s="4"/>
      <c r="IH207" s="49"/>
      <c r="II207" s="49"/>
      <c r="IJ207" s="49"/>
      <c r="IK207" s="50"/>
      <c r="IL207" s="50"/>
      <c r="IM207" s="51"/>
      <c r="IN207" s="51"/>
      <c r="IO207" s="52"/>
    </row>
    <row r="208" spans="1:249" s="53" customFormat="1" ht="15">
      <c r="A208" s="22"/>
      <c r="B208" s="32"/>
      <c r="C208" s="32"/>
      <c r="D208" s="32"/>
      <c r="E208" s="44"/>
      <c r="F208" s="44"/>
      <c r="G208" s="33"/>
      <c r="H208" s="33"/>
      <c r="I208" s="26" t="s">
        <v>34</v>
      </c>
      <c r="J208" s="28"/>
      <c r="K208" s="28"/>
      <c r="L208" s="28"/>
      <c r="M208" s="28"/>
      <c r="N208" s="28"/>
      <c r="O208" s="28"/>
      <c r="P208" s="28"/>
      <c r="Q208" s="4"/>
      <c r="R208" s="49"/>
      <c r="S208" s="49"/>
      <c r="T208" s="49"/>
      <c r="U208" s="50"/>
      <c r="V208" s="50"/>
      <c r="W208" s="51"/>
      <c r="X208" s="51"/>
      <c r="Y208" s="52"/>
      <c r="AG208" s="4"/>
      <c r="AH208" s="49"/>
      <c r="AI208" s="49"/>
      <c r="AJ208" s="49"/>
      <c r="AK208" s="50"/>
      <c r="AL208" s="50"/>
      <c r="AM208" s="51"/>
      <c r="AN208" s="51"/>
      <c r="AO208" s="52"/>
      <c r="AW208" s="4"/>
      <c r="AX208" s="49"/>
      <c r="AY208" s="49"/>
      <c r="AZ208" s="49"/>
      <c r="BA208" s="50"/>
      <c r="BB208" s="50"/>
      <c r="BC208" s="51"/>
      <c r="BD208" s="51"/>
      <c r="BE208" s="52"/>
      <c r="BM208" s="4"/>
      <c r="BN208" s="49"/>
      <c r="BO208" s="49"/>
      <c r="BP208" s="49"/>
      <c r="BQ208" s="50"/>
      <c r="BR208" s="50"/>
      <c r="BS208" s="51"/>
      <c r="BT208" s="51"/>
      <c r="BU208" s="52"/>
      <c r="CC208" s="4"/>
      <c r="CD208" s="49"/>
      <c r="CE208" s="49"/>
      <c r="CF208" s="49"/>
      <c r="CG208" s="50"/>
      <c r="CH208" s="50"/>
      <c r="CI208" s="51"/>
      <c r="CJ208" s="51"/>
      <c r="CK208" s="52"/>
      <c r="CS208" s="4"/>
      <c r="CT208" s="49"/>
      <c r="CU208" s="49"/>
      <c r="CV208" s="49"/>
      <c r="CW208" s="50"/>
      <c r="CX208" s="50"/>
      <c r="CY208" s="51"/>
      <c r="CZ208" s="51"/>
      <c r="DA208" s="52"/>
      <c r="DI208" s="4"/>
      <c r="DJ208" s="49"/>
      <c r="DK208" s="49"/>
      <c r="DL208" s="49"/>
      <c r="DM208" s="50"/>
      <c r="DN208" s="50"/>
      <c r="DO208" s="51"/>
      <c r="DP208" s="51"/>
      <c r="DQ208" s="52"/>
      <c r="DY208" s="4"/>
      <c r="DZ208" s="49"/>
      <c r="EA208" s="49"/>
      <c r="EB208" s="49"/>
      <c r="EC208" s="50"/>
      <c r="ED208" s="50"/>
      <c r="EE208" s="51"/>
      <c r="EF208" s="51"/>
      <c r="EG208" s="52"/>
      <c r="EO208" s="4"/>
      <c r="EP208" s="49"/>
      <c r="EQ208" s="49"/>
      <c r="ER208" s="49"/>
      <c r="ES208" s="50"/>
      <c r="ET208" s="50"/>
      <c r="EU208" s="51"/>
      <c r="EV208" s="51"/>
      <c r="EW208" s="52"/>
      <c r="FE208" s="4"/>
      <c r="FF208" s="49"/>
      <c r="FG208" s="49"/>
      <c r="FH208" s="49"/>
      <c r="FI208" s="50"/>
      <c r="FJ208" s="50"/>
      <c r="FK208" s="51"/>
      <c r="FL208" s="51"/>
      <c r="FM208" s="52"/>
      <c r="FU208" s="4"/>
      <c r="FV208" s="49"/>
      <c r="FW208" s="49"/>
      <c r="FX208" s="49"/>
      <c r="FY208" s="50"/>
      <c r="FZ208" s="50"/>
      <c r="GA208" s="51"/>
      <c r="GB208" s="51"/>
      <c r="GC208" s="52"/>
      <c r="GK208" s="4"/>
      <c r="GL208" s="49"/>
      <c r="GM208" s="49"/>
      <c r="GN208" s="49"/>
      <c r="GO208" s="50"/>
      <c r="GP208" s="50"/>
      <c r="GQ208" s="51"/>
      <c r="GR208" s="51"/>
      <c r="GS208" s="52"/>
      <c r="HA208" s="4"/>
      <c r="HB208" s="49"/>
      <c r="HC208" s="49"/>
      <c r="HD208" s="49"/>
      <c r="HE208" s="50"/>
      <c r="HF208" s="50"/>
      <c r="HG208" s="51"/>
      <c r="HH208" s="51"/>
      <c r="HI208" s="52"/>
      <c r="HQ208" s="4"/>
      <c r="HR208" s="49"/>
      <c r="HS208" s="49"/>
      <c r="HT208" s="49"/>
      <c r="HU208" s="50"/>
      <c r="HV208" s="50"/>
      <c r="HW208" s="51"/>
      <c r="HX208" s="51"/>
      <c r="HY208" s="52"/>
      <c r="IG208" s="4"/>
      <c r="IH208" s="49"/>
      <c r="II208" s="49"/>
      <c r="IJ208" s="49"/>
      <c r="IK208" s="50"/>
      <c r="IL208" s="50"/>
      <c r="IM208" s="51"/>
      <c r="IN208" s="51"/>
      <c r="IO208" s="52"/>
    </row>
    <row r="209" spans="1:249" s="53" customFormat="1" ht="12.75" hidden="1">
      <c r="A209" s="22"/>
      <c r="B209" s="32"/>
      <c r="C209" s="32"/>
      <c r="D209" s="32"/>
      <c r="E209" s="44"/>
      <c r="F209" s="44"/>
      <c r="G209" s="33"/>
      <c r="H209" s="33"/>
      <c r="I209" s="26" t="s">
        <v>35</v>
      </c>
      <c r="J209" s="28"/>
      <c r="K209" s="28"/>
      <c r="L209" s="28"/>
      <c r="M209" s="28"/>
      <c r="N209" s="28"/>
      <c r="O209" s="28"/>
      <c r="P209" s="28"/>
      <c r="Q209" s="4"/>
      <c r="R209" s="49"/>
      <c r="S209" s="49"/>
      <c r="T209" s="49"/>
      <c r="U209" s="50"/>
      <c r="V209" s="50"/>
      <c r="W209" s="51"/>
      <c r="X209" s="51"/>
      <c r="Y209" s="52"/>
      <c r="AG209" s="4"/>
      <c r="AH209" s="49"/>
      <c r="AI209" s="49"/>
      <c r="AJ209" s="49"/>
      <c r="AK209" s="50"/>
      <c r="AL209" s="50"/>
      <c r="AM209" s="51"/>
      <c r="AN209" s="51"/>
      <c r="AO209" s="52"/>
      <c r="AW209" s="4"/>
      <c r="AX209" s="49"/>
      <c r="AY209" s="49"/>
      <c r="AZ209" s="49"/>
      <c r="BA209" s="50"/>
      <c r="BB209" s="50"/>
      <c r="BC209" s="51"/>
      <c r="BD209" s="51"/>
      <c r="BE209" s="52"/>
      <c r="BM209" s="4"/>
      <c r="BN209" s="49"/>
      <c r="BO209" s="49"/>
      <c r="BP209" s="49"/>
      <c r="BQ209" s="50"/>
      <c r="BR209" s="50"/>
      <c r="BS209" s="51"/>
      <c r="BT209" s="51"/>
      <c r="BU209" s="52"/>
      <c r="CC209" s="4"/>
      <c r="CD209" s="49"/>
      <c r="CE209" s="49"/>
      <c r="CF209" s="49"/>
      <c r="CG209" s="50"/>
      <c r="CH209" s="50"/>
      <c r="CI209" s="51"/>
      <c r="CJ209" s="51"/>
      <c r="CK209" s="52"/>
      <c r="CS209" s="4"/>
      <c r="CT209" s="49"/>
      <c r="CU209" s="49"/>
      <c r="CV209" s="49"/>
      <c r="CW209" s="50"/>
      <c r="CX209" s="50"/>
      <c r="CY209" s="51"/>
      <c r="CZ209" s="51"/>
      <c r="DA209" s="52"/>
      <c r="DI209" s="4"/>
      <c r="DJ209" s="49"/>
      <c r="DK209" s="49"/>
      <c r="DL209" s="49"/>
      <c r="DM209" s="50"/>
      <c r="DN209" s="50"/>
      <c r="DO209" s="51"/>
      <c r="DP209" s="51"/>
      <c r="DQ209" s="52"/>
      <c r="DY209" s="4"/>
      <c r="DZ209" s="49"/>
      <c r="EA209" s="49"/>
      <c r="EB209" s="49"/>
      <c r="EC209" s="50"/>
      <c r="ED209" s="50"/>
      <c r="EE209" s="51"/>
      <c r="EF209" s="51"/>
      <c r="EG209" s="52"/>
      <c r="EO209" s="4"/>
      <c r="EP209" s="49"/>
      <c r="EQ209" s="49"/>
      <c r="ER209" s="49"/>
      <c r="ES209" s="50"/>
      <c r="ET209" s="50"/>
      <c r="EU209" s="51"/>
      <c r="EV209" s="51"/>
      <c r="EW209" s="52"/>
      <c r="FE209" s="4"/>
      <c r="FF209" s="49"/>
      <c r="FG209" s="49"/>
      <c r="FH209" s="49"/>
      <c r="FI209" s="50"/>
      <c r="FJ209" s="50"/>
      <c r="FK209" s="51"/>
      <c r="FL209" s="51"/>
      <c r="FM209" s="52"/>
      <c r="FU209" s="4"/>
      <c r="FV209" s="49"/>
      <c r="FW209" s="49"/>
      <c r="FX209" s="49"/>
      <c r="FY209" s="50"/>
      <c r="FZ209" s="50"/>
      <c r="GA209" s="51"/>
      <c r="GB209" s="51"/>
      <c r="GC209" s="52"/>
      <c r="GK209" s="4"/>
      <c r="GL209" s="49"/>
      <c r="GM209" s="49"/>
      <c r="GN209" s="49"/>
      <c r="GO209" s="50"/>
      <c r="GP209" s="50"/>
      <c r="GQ209" s="51"/>
      <c r="GR209" s="51"/>
      <c r="GS209" s="52"/>
      <c r="HA209" s="4"/>
      <c r="HB209" s="49"/>
      <c r="HC209" s="49"/>
      <c r="HD209" s="49"/>
      <c r="HE209" s="50"/>
      <c r="HF209" s="50"/>
      <c r="HG209" s="51"/>
      <c r="HH209" s="51"/>
      <c r="HI209" s="52"/>
      <c r="HQ209" s="4"/>
      <c r="HR209" s="49"/>
      <c r="HS209" s="49"/>
      <c r="HT209" s="49"/>
      <c r="HU209" s="50"/>
      <c r="HV209" s="50"/>
      <c r="HW209" s="51"/>
      <c r="HX209" s="51"/>
      <c r="HY209" s="52"/>
      <c r="IG209" s="4"/>
      <c r="IH209" s="49"/>
      <c r="II209" s="49"/>
      <c r="IJ209" s="49"/>
      <c r="IK209" s="50"/>
      <c r="IL209" s="50"/>
      <c r="IM209" s="51"/>
      <c r="IN209" s="51"/>
      <c r="IO209" s="52"/>
    </row>
    <row r="210" spans="1:249" s="53" customFormat="1" ht="12.75" hidden="1">
      <c r="A210" s="22"/>
      <c r="B210" s="32"/>
      <c r="C210" s="32"/>
      <c r="D210" s="32"/>
      <c r="E210" s="44"/>
      <c r="F210" s="44"/>
      <c r="G210" s="33"/>
      <c r="H210" s="33"/>
      <c r="I210" s="26" t="s">
        <v>36</v>
      </c>
      <c r="J210" s="28">
        <f>J207</f>
        <v>350000</v>
      </c>
      <c r="K210" s="28"/>
      <c r="L210" s="28"/>
      <c r="M210" s="28">
        <f>M207</f>
        <v>100000</v>
      </c>
      <c r="N210" s="28">
        <f>N207</f>
        <v>125000</v>
      </c>
      <c r="O210" s="28">
        <f>O207</f>
        <v>125000</v>
      </c>
      <c r="P210" s="28"/>
      <c r="Q210" s="4"/>
      <c r="R210" s="49"/>
      <c r="S210" s="49"/>
      <c r="T210" s="49"/>
      <c r="U210" s="50"/>
      <c r="V210" s="50"/>
      <c r="W210" s="51"/>
      <c r="X210" s="51"/>
      <c r="Y210" s="52"/>
      <c r="AG210" s="4"/>
      <c r="AH210" s="49"/>
      <c r="AI210" s="49"/>
      <c r="AJ210" s="49"/>
      <c r="AK210" s="50"/>
      <c r="AL210" s="50"/>
      <c r="AM210" s="51"/>
      <c r="AN210" s="51"/>
      <c r="AO210" s="52"/>
      <c r="AW210" s="4"/>
      <c r="AX210" s="49"/>
      <c r="AY210" s="49"/>
      <c r="AZ210" s="49"/>
      <c r="BA210" s="50"/>
      <c r="BB210" s="50"/>
      <c r="BC210" s="51"/>
      <c r="BD210" s="51"/>
      <c r="BE210" s="52"/>
      <c r="BM210" s="4"/>
      <c r="BN210" s="49"/>
      <c r="BO210" s="49"/>
      <c r="BP210" s="49"/>
      <c r="BQ210" s="50"/>
      <c r="BR210" s="50"/>
      <c r="BS210" s="51"/>
      <c r="BT210" s="51"/>
      <c r="BU210" s="52"/>
      <c r="CC210" s="4"/>
      <c r="CD210" s="49"/>
      <c r="CE210" s="49"/>
      <c r="CF210" s="49"/>
      <c r="CG210" s="50"/>
      <c r="CH210" s="50"/>
      <c r="CI210" s="51"/>
      <c r="CJ210" s="51"/>
      <c r="CK210" s="52"/>
      <c r="CS210" s="4"/>
      <c r="CT210" s="49"/>
      <c r="CU210" s="49"/>
      <c r="CV210" s="49"/>
      <c r="CW210" s="50"/>
      <c r="CX210" s="50"/>
      <c r="CY210" s="51"/>
      <c r="CZ210" s="51"/>
      <c r="DA210" s="52"/>
      <c r="DI210" s="4"/>
      <c r="DJ210" s="49"/>
      <c r="DK210" s="49"/>
      <c r="DL210" s="49"/>
      <c r="DM210" s="50"/>
      <c r="DN210" s="50"/>
      <c r="DO210" s="51"/>
      <c r="DP210" s="51"/>
      <c r="DQ210" s="52"/>
      <c r="DY210" s="4"/>
      <c r="DZ210" s="49"/>
      <c r="EA210" s="49"/>
      <c r="EB210" s="49"/>
      <c r="EC210" s="50"/>
      <c r="ED210" s="50"/>
      <c r="EE210" s="51"/>
      <c r="EF210" s="51"/>
      <c r="EG210" s="52"/>
      <c r="EO210" s="4"/>
      <c r="EP210" s="49"/>
      <c r="EQ210" s="49"/>
      <c r="ER210" s="49"/>
      <c r="ES210" s="50"/>
      <c r="ET210" s="50"/>
      <c r="EU210" s="51"/>
      <c r="EV210" s="51"/>
      <c r="EW210" s="52"/>
      <c r="FE210" s="4"/>
      <c r="FF210" s="49"/>
      <c r="FG210" s="49"/>
      <c r="FH210" s="49"/>
      <c r="FI210" s="50"/>
      <c r="FJ210" s="50"/>
      <c r="FK210" s="51"/>
      <c r="FL210" s="51"/>
      <c r="FM210" s="52"/>
      <c r="FU210" s="4"/>
      <c r="FV210" s="49"/>
      <c r="FW210" s="49"/>
      <c r="FX210" s="49"/>
      <c r="FY210" s="50"/>
      <c r="FZ210" s="50"/>
      <c r="GA210" s="51"/>
      <c r="GB210" s="51"/>
      <c r="GC210" s="52"/>
      <c r="GK210" s="4"/>
      <c r="GL210" s="49"/>
      <c r="GM210" s="49"/>
      <c r="GN210" s="49"/>
      <c r="GO210" s="50"/>
      <c r="GP210" s="50"/>
      <c r="GQ210" s="51"/>
      <c r="GR210" s="51"/>
      <c r="GS210" s="52"/>
      <c r="HA210" s="4"/>
      <c r="HB210" s="49"/>
      <c r="HC210" s="49"/>
      <c r="HD210" s="49"/>
      <c r="HE210" s="50"/>
      <c r="HF210" s="50"/>
      <c r="HG210" s="51"/>
      <c r="HH210" s="51"/>
      <c r="HI210" s="52"/>
      <c r="HQ210" s="4"/>
      <c r="HR210" s="49"/>
      <c r="HS210" s="49"/>
      <c r="HT210" s="49"/>
      <c r="HU210" s="50"/>
      <c r="HV210" s="50"/>
      <c r="HW210" s="51"/>
      <c r="HX210" s="51"/>
      <c r="HY210" s="52"/>
      <c r="IG210" s="4"/>
      <c r="IH210" s="49"/>
      <c r="II210" s="49"/>
      <c r="IJ210" s="49"/>
      <c r="IK210" s="50"/>
      <c r="IL210" s="50"/>
      <c r="IM210" s="51"/>
      <c r="IN210" s="51"/>
      <c r="IO210" s="52"/>
    </row>
    <row r="211" spans="1:249" s="53" customFormat="1" ht="12.75" hidden="1">
      <c r="A211" s="22"/>
      <c r="B211" s="32"/>
      <c r="C211" s="32"/>
      <c r="D211" s="32"/>
      <c r="E211" s="44"/>
      <c r="F211" s="44"/>
      <c r="G211" s="33"/>
      <c r="H211" s="33"/>
      <c r="I211" s="31" t="s">
        <v>37</v>
      </c>
      <c r="J211" s="28"/>
      <c r="K211" s="28"/>
      <c r="L211" s="28"/>
      <c r="M211" s="28"/>
      <c r="N211" s="28"/>
      <c r="O211" s="28"/>
      <c r="P211" s="28"/>
      <c r="Q211" s="4"/>
      <c r="R211" s="49"/>
      <c r="S211" s="49"/>
      <c r="T211" s="49"/>
      <c r="U211" s="50"/>
      <c r="V211" s="50"/>
      <c r="W211" s="51"/>
      <c r="X211" s="51"/>
      <c r="Y211" s="54"/>
      <c r="AG211" s="4"/>
      <c r="AH211" s="49"/>
      <c r="AI211" s="49"/>
      <c r="AJ211" s="49"/>
      <c r="AK211" s="50"/>
      <c r="AL211" s="50"/>
      <c r="AM211" s="51"/>
      <c r="AN211" s="51"/>
      <c r="AO211" s="54"/>
      <c r="AW211" s="4"/>
      <c r="AX211" s="49"/>
      <c r="AY211" s="49"/>
      <c r="AZ211" s="49"/>
      <c r="BA211" s="50"/>
      <c r="BB211" s="50"/>
      <c r="BC211" s="51"/>
      <c r="BD211" s="51"/>
      <c r="BE211" s="54"/>
      <c r="BM211" s="4"/>
      <c r="BN211" s="49"/>
      <c r="BO211" s="49"/>
      <c r="BP211" s="49"/>
      <c r="BQ211" s="50"/>
      <c r="BR211" s="50"/>
      <c r="BS211" s="51"/>
      <c r="BT211" s="51"/>
      <c r="BU211" s="54"/>
      <c r="CC211" s="4"/>
      <c r="CD211" s="49"/>
      <c r="CE211" s="49"/>
      <c r="CF211" s="49"/>
      <c r="CG211" s="50"/>
      <c r="CH211" s="50"/>
      <c r="CI211" s="51"/>
      <c r="CJ211" s="51"/>
      <c r="CK211" s="54"/>
      <c r="CS211" s="4"/>
      <c r="CT211" s="49"/>
      <c r="CU211" s="49"/>
      <c r="CV211" s="49"/>
      <c r="CW211" s="50"/>
      <c r="CX211" s="50"/>
      <c r="CY211" s="51"/>
      <c r="CZ211" s="51"/>
      <c r="DA211" s="54"/>
      <c r="DI211" s="4"/>
      <c r="DJ211" s="49"/>
      <c r="DK211" s="49"/>
      <c r="DL211" s="49"/>
      <c r="DM211" s="50"/>
      <c r="DN211" s="50"/>
      <c r="DO211" s="51"/>
      <c r="DP211" s="51"/>
      <c r="DQ211" s="54"/>
      <c r="DY211" s="4"/>
      <c r="DZ211" s="49"/>
      <c r="EA211" s="49"/>
      <c r="EB211" s="49"/>
      <c r="EC211" s="50"/>
      <c r="ED211" s="50"/>
      <c r="EE211" s="51"/>
      <c r="EF211" s="51"/>
      <c r="EG211" s="54"/>
      <c r="EO211" s="4"/>
      <c r="EP211" s="49"/>
      <c r="EQ211" s="49"/>
      <c r="ER211" s="49"/>
      <c r="ES211" s="50"/>
      <c r="ET211" s="50"/>
      <c r="EU211" s="51"/>
      <c r="EV211" s="51"/>
      <c r="EW211" s="54"/>
      <c r="FE211" s="4"/>
      <c r="FF211" s="49"/>
      <c r="FG211" s="49"/>
      <c r="FH211" s="49"/>
      <c r="FI211" s="50"/>
      <c r="FJ211" s="50"/>
      <c r="FK211" s="51"/>
      <c r="FL211" s="51"/>
      <c r="FM211" s="54"/>
      <c r="FU211" s="4"/>
      <c r="FV211" s="49"/>
      <c r="FW211" s="49"/>
      <c r="FX211" s="49"/>
      <c r="FY211" s="50"/>
      <c r="FZ211" s="50"/>
      <c r="GA211" s="51"/>
      <c r="GB211" s="51"/>
      <c r="GC211" s="54"/>
      <c r="GK211" s="4"/>
      <c r="GL211" s="49"/>
      <c r="GM211" s="49"/>
      <c r="GN211" s="49"/>
      <c r="GO211" s="50"/>
      <c r="GP211" s="50"/>
      <c r="GQ211" s="51"/>
      <c r="GR211" s="51"/>
      <c r="GS211" s="54"/>
      <c r="HA211" s="4"/>
      <c r="HB211" s="49"/>
      <c r="HC211" s="49"/>
      <c r="HD211" s="49"/>
      <c r="HE211" s="50"/>
      <c r="HF211" s="50"/>
      <c r="HG211" s="51"/>
      <c r="HH211" s="51"/>
      <c r="HI211" s="54"/>
      <c r="HQ211" s="4"/>
      <c r="HR211" s="49"/>
      <c r="HS211" s="49"/>
      <c r="HT211" s="49"/>
      <c r="HU211" s="50"/>
      <c r="HV211" s="50"/>
      <c r="HW211" s="51"/>
      <c r="HX211" s="51"/>
      <c r="HY211" s="54"/>
      <c r="IG211" s="4"/>
      <c r="IH211" s="49"/>
      <c r="II211" s="49"/>
      <c r="IJ211" s="49"/>
      <c r="IK211" s="50"/>
      <c r="IL211" s="50"/>
      <c r="IM211" s="51"/>
      <c r="IN211" s="51"/>
      <c r="IO211" s="54"/>
    </row>
    <row r="212" spans="1:249" s="53" customFormat="1" ht="15">
      <c r="A212" s="22"/>
      <c r="B212" s="32"/>
      <c r="C212" s="32"/>
      <c r="D212" s="32"/>
      <c r="E212" s="44"/>
      <c r="F212" s="44"/>
      <c r="G212" s="33"/>
      <c r="H212" s="33"/>
      <c r="I212" s="26" t="s">
        <v>38</v>
      </c>
      <c r="J212" s="28">
        <f>J210</f>
        <v>350000</v>
      </c>
      <c r="K212" s="28"/>
      <c r="L212" s="28"/>
      <c r="M212" s="28">
        <f>M210</f>
        <v>100000</v>
      </c>
      <c r="N212" s="28">
        <f>N210</f>
        <v>125000</v>
      </c>
      <c r="O212" s="28">
        <f>O210</f>
        <v>125000</v>
      </c>
      <c r="P212" s="28"/>
      <c r="Q212" s="4"/>
      <c r="R212" s="49"/>
      <c r="S212" s="49"/>
      <c r="T212" s="49"/>
      <c r="U212" s="50"/>
      <c r="V212" s="50"/>
      <c r="W212" s="51"/>
      <c r="X212" s="51"/>
      <c r="Y212" s="52"/>
      <c r="AG212" s="4"/>
      <c r="AH212" s="49"/>
      <c r="AI212" s="49"/>
      <c r="AJ212" s="49"/>
      <c r="AK212" s="50"/>
      <c r="AL212" s="50"/>
      <c r="AM212" s="51"/>
      <c r="AN212" s="51"/>
      <c r="AO212" s="52"/>
      <c r="AW212" s="4"/>
      <c r="AX212" s="49"/>
      <c r="AY212" s="49"/>
      <c r="AZ212" s="49"/>
      <c r="BA212" s="50"/>
      <c r="BB212" s="50"/>
      <c r="BC212" s="51"/>
      <c r="BD212" s="51"/>
      <c r="BE212" s="52"/>
      <c r="BM212" s="4"/>
      <c r="BN212" s="49"/>
      <c r="BO212" s="49"/>
      <c r="BP212" s="49"/>
      <c r="BQ212" s="50"/>
      <c r="BR212" s="50"/>
      <c r="BS212" s="51"/>
      <c r="BT212" s="51"/>
      <c r="BU212" s="52"/>
      <c r="CC212" s="4"/>
      <c r="CD212" s="49"/>
      <c r="CE212" s="49"/>
      <c r="CF212" s="49"/>
      <c r="CG212" s="50"/>
      <c r="CH212" s="50"/>
      <c r="CI212" s="51"/>
      <c r="CJ212" s="51"/>
      <c r="CK212" s="52"/>
      <c r="CS212" s="4"/>
      <c r="CT212" s="49"/>
      <c r="CU212" s="49"/>
      <c r="CV212" s="49"/>
      <c r="CW212" s="50"/>
      <c r="CX212" s="50"/>
      <c r="CY212" s="51"/>
      <c r="CZ212" s="51"/>
      <c r="DA212" s="52"/>
      <c r="DI212" s="4"/>
      <c r="DJ212" s="49"/>
      <c r="DK212" s="49"/>
      <c r="DL212" s="49"/>
      <c r="DM212" s="50"/>
      <c r="DN212" s="50"/>
      <c r="DO212" s="51"/>
      <c r="DP212" s="51"/>
      <c r="DQ212" s="52"/>
      <c r="DY212" s="4"/>
      <c r="DZ212" s="49"/>
      <c r="EA212" s="49"/>
      <c r="EB212" s="49"/>
      <c r="EC212" s="50"/>
      <c r="ED212" s="50"/>
      <c r="EE212" s="51"/>
      <c r="EF212" s="51"/>
      <c r="EG212" s="52"/>
      <c r="EO212" s="4"/>
      <c r="EP212" s="49"/>
      <c r="EQ212" s="49"/>
      <c r="ER212" s="49"/>
      <c r="ES212" s="50"/>
      <c r="ET212" s="50"/>
      <c r="EU212" s="51"/>
      <c r="EV212" s="51"/>
      <c r="EW212" s="52"/>
      <c r="FE212" s="4"/>
      <c r="FF212" s="49"/>
      <c r="FG212" s="49"/>
      <c r="FH212" s="49"/>
      <c r="FI212" s="50"/>
      <c r="FJ212" s="50"/>
      <c r="FK212" s="51"/>
      <c r="FL212" s="51"/>
      <c r="FM212" s="52"/>
      <c r="FU212" s="4"/>
      <c r="FV212" s="49"/>
      <c r="FW212" s="49"/>
      <c r="FX212" s="49"/>
      <c r="FY212" s="50"/>
      <c r="FZ212" s="50"/>
      <c r="GA212" s="51"/>
      <c r="GB212" s="51"/>
      <c r="GC212" s="52"/>
      <c r="GK212" s="4"/>
      <c r="GL212" s="49"/>
      <c r="GM212" s="49"/>
      <c r="GN212" s="49"/>
      <c r="GO212" s="50"/>
      <c r="GP212" s="50"/>
      <c r="GQ212" s="51"/>
      <c r="GR212" s="51"/>
      <c r="GS212" s="52"/>
      <c r="HA212" s="4"/>
      <c r="HB212" s="49"/>
      <c r="HC212" s="49"/>
      <c r="HD212" s="49"/>
      <c r="HE212" s="50"/>
      <c r="HF212" s="50"/>
      <c r="HG212" s="51"/>
      <c r="HH212" s="51"/>
      <c r="HI212" s="52"/>
      <c r="HQ212" s="4"/>
      <c r="HR212" s="49"/>
      <c r="HS212" s="49"/>
      <c r="HT212" s="49"/>
      <c r="HU212" s="50"/>
      <c r="HV212" s="50"/>
      <c r="HW212" s="51"/>
      <c r="HX212" s="51"/>
      <c r="HY212" s="52"/>
      <c r="IG212" s="4"/>
      <c r="IH212" s="49"/>
      <c r="II212" s="49"/>
      <c r="IJ212" s="49"/>
      <c r="IK212" s="50"/>
      <c r="IL212" s="50"/>
      <c r="IM212" s="51"/>
      <c r="IN212" s="51"/>
      <c r="IO212" s="52"/>
    </row>
    <row r="213" spans="1:249" s="53" customFormat="1" ht="12.75" hidden="1">
      <c r="A213" s="22"/>
      <c r="B213" s="32"/>
      <c r="C213" s="32"/>
      <c r="D213" s="32"/>
      <c r="E213" s="44"/>
      <c r="F213" s="44"/>
      <c r="G213" s="33"/>
      <c r="H213" s="33"/>
      <c r="I213" s="26" t="s">
        <v>42</v>
      </c>
      <c r="J213" s="28"/>
      <c r="K213" s="28"/>
      <c r="L213" s="28"/>
      <c r="M213" s="28"/>
      <c r="N213" s="28"/>
      <c r="O213" s="28"/>
      <c r="P213" s="28"/>
      <c r="Q213" s="4"/>
      <c r="R213" s="49"/>
      <c r="S213" s="49"/>
      <c r="T213" s="49"/>
      <c r="U213" s="50"/>
      <c r="V213" s="50"/>
      <c r="W213" s="51"/>
      <c r="X213" s="51"/>
      <c r="Y213" s="52"/>
      <c r="AG213" s="4"/>
      <c r="AH213" s="49"/>
      <c r="AI213" s="49"/>
      <c r="AJ213" s="49"/>
      <c r="AK213" s="50"/>
      <c r="AL213" s="50"/>
      <c r="AM213" s="51"/>
      <c r="AN213" s="51"/>
      <c r="AO213" s="52"/>
      <c r="AW213" s="4"/>
      <c r="AX213" s="49"/>
      <c r="AY213" s="49"/>
      <c r="AZ213" s="49"/>
      <c r="BA213" s="50"/>
      <c r="BB213" s="50"/>
      <c r="BC213" s="51"/>
      <c r="BD213" s="51"/>
      <c r="BE213" s="52"/>
      <c r="BM213" s="4"/>
      <c r="BN213" s="49"/>
      <c r="BO213" s="49"/>
      <c r="BP213" s="49"/>
      <c r="BQ213" s="50"/>
      <c r="BR213" s="50"/>
      <c r="BS213" s="51"/>
      <c r="BT213" s="51"/>
      <c r="BU213" s="52"/>
      <c r="CC213" s="4"/>
      <c r="CD213" s="49"/>
      <c r="CE213" s="49"/>
      <c r="CF213" s="49"/>
      <c r="CG213" s="50"/>
      <c r="CH213" s="50"/>
      <c r="CI213" s="51"/>
      <c r="CJ213" s="51"/>
      <c r="CK213" s="52"/>
      <c r="CS213" s="4"/>
      <c r="CT213" s="49"/>
      <c r="CU213" s="49"/>
      <c r="CV213" s="49"/>
      <c r="CW213" s="50"/>
      <c r="CX213" s="50"/>
      <c r="CY213" s="51"/>
      <c r="CZ213" s="51"/>
      <c r="DA213" s="52"/>
      <c r="DI213" s="4"/>
      <c r="DJ213" s="49"/>
      <c r="DK213" s="49"/>
      <c r="DL213" s="49"/>
      <c r="DM213" s="50"/>
      <c r="DN213" s="50"/>
      <c r="DO213" s="51"/>
      <c r="DP213" s="51"/>
      <c r="DQ213" s="52"/>
      <c r="DY213" s="4"/>
      <c r="DZ213" s="49"/>
      <c r="EA213" s="49"/>
      <c r="EB213" s="49"/>
      <c r="EC213" s="50"/>
      <c r="ED213" s="50"/>
      <c r="EE213" s="51"/>
      <c r="EF213" s="51"/>
      <c r="EG213" s="52"/>
      <c r="EO213" s="4"/>
      <c r="EP213" s="49"/>
      <c r="EQ213" s="49"/>
      <c r="ER213" s="49"/>
      <c r="ES213" s="50"/>
      <c r="ET213" s="50"/>
      <c r="EU213" s="51"/>
      <c r="EV213" s="51"/>
      <c r="EW213" s="52"/>
      <c r="FE213" s="4"/>
      <c r="FF213" s="49"/>
      <c r="FG213" s="49"/>
      <c r="FH213" s="49"/>
      <c r="FI213" s="50"/>
      <c r="FJ213" s="50"/>
      <c r="FK213" s="51"/>
      <c r="FL213" s="51"/>
      <c r="FM213" s="52"/>
      <c r="FU213" s="4"/>
      <c r="FV213" s="49"/>
      <c r="FW213" s="49"/>
      <c r="FX213" s="49"/>
      <c r="FY213" s="50"/>
      <c r="FZ213" s="50"/>
      <c r="GA213" s="51"/>
      <c r="GB213" s="51"/>
      <c r="GC213" s="52"/>
      <c r="GK213" s="4"/>
      <c r="GL213" s="49"/>
      <c r="GM213" s="49"/>
      <c r="GN213" s="49"/>
      <c r="GO213" s="50"/>
      <c r="GP213" s="50"/>
      <c r="GQ213" s="51"/>
      <c r="GR213" s="51"/>
      <c r="GS213" s="52"/>
      <c r="HA213" s="4"/>
      <c r="HB213" s="49"/>
      <c r="HC213" s="49"/>
      <c r="HD213" s="49"/>
      <c r="HE213" s="50"/>
      <c r="HF213" s="50"/>
      <c r="HG213" s="51"/>
      <c r="HH213" s="51"/>
      <c r="HI213" s="52"/>
      <c r="HQ213" s="4"/>
      <c r="HR213" s="49"/>
      <c r="HS213" s="49"/>
      <c r="HT213" s="49"/>
      <c r="HU213" s="50"/>
      <c r="HV213" s="50"/>
      <c r="HW213" s="51"/>
      <c r="HX213" s="51"/>
      <c r="HY213" s="52"/>
      <c r="IG213" s="4"/>
      <c r="IH213" s="49"/>
      <c r="II213" s="49"/>
      <c r="IJ213" s="49"/>
      <c r="IK213" s="50"/>
      <c r="IL213" s="50"/>
      <c r="IM213" s="51"/>
      <c r="IN213" s="51"/>
      <c r="IO213" s="52"/>
    </row>
    <row r="214" spans="1:249" s="53" customFormat="1" ht="12.75" hidden="1">
      <c r="A214" s="22"/>
      <c r="B214" s="32"/>
      <c r="C214" s="32"/>
      <c r="D214" s="32"/>
      <c r="E214" s="44"/>
      <c r="F214" s="44"/>
      <c r="G214" s="33"/>
      <c r="H214" s="33"/>
      <c r="I214" s="26" t="s">
        <v>43</v>
      </c>
      <c r="J214" s="28"/>
      <c r="K214" s="28"/>
      <c r="L214" s="28"/>
      <c r="M214" s="28"/>
      <c r="N214" s="28"/>
      <c r="O214" s="28"/>
      <c r="P214" s="28"/>
      <c r="Q214" s="4"/>
      <c r="R214" s="49"/>
      <c r="S214" s="49"/>
      <c r="T214" s="49"/>
      <c r="U214" s="50"/>
      <c r="V214" s="50"/>
      <c r="W214" s="51"/>
      <c r="X214" s="51"/>
      <c r="Y214" s="52"/>
      <c r="AG214" s="4"/>
      <c r="AH214" s="49"/>
      <c r="AI214" s="49"/>
      <c r="AJ214" s="49"/>
      <c r="AK214" s="50"/>
      <c r="AL214" s="50"/>
      <c r="AM214" s="51"/>
      <c r="AN214" s="51"/>
      <c r="AO214" s="52"/>
      <c r="AW214" s="4"/>
      <c r="AX214" s="49"/>
      <c r="AY214" s="49"/>
      <c r="AZ214" s="49"/>
      <c r="BA214" s="50"/>
      <c r="BB214" s="50"/>
      <c r="BC214" s="51"/>
      <c r="BD214" s="51"/>
      <c r="BE214" s="52"/>
      <c r="BM214" s="4"/>
      <c r="BN214" s="49"/>
      <c r="BO214" s="49"/>
      <c r="BP214" s="49"/>
      <c r="BQ214" s="50"/>
      <c r="BR214" s="50"/>
      <c r="BS214" s="51"/>
      <c r="BT214" s="51"/>
      <c r="BU214" s="52"/>
      <c r="CC214" s="4"/>
      <c r="CD214" s="49"/>
      <c r="CE214" s="49"/>
      <c r="CF214" s="49"/>
      <c r="CG214" s="50"/>
      <c r="CH214" s="50"/>
      <c r="CI214" s="51"/>
      <c r="CJ214" s="51"/>
      <c r="CK214" s="52"/>
      <c r="CS214" s="4"/>
      <c r="CT214" s="49"/>
      <c r="CU214" s="49"/>
      <c r="CV214" s="49"/>
      <c r="CW214" s="50"/>
      <c r="CX214" s="50"/>
      <c r="CY214" s="51"/>
      <c r="CZ214" s="51"/>
      <c r="DA214" s="52"/>
      <c r="DI214" s="4"/>
      <c r="DJ214" s="49"/>
      <c r="DK214" s="49"/>
      <c r="DL214" s="49"/>
      <c r="DM214" s="50"/>
      <c r="DN214" s="50"/>
      <c r="DO214" s="51"/>
      <c r="DP214" s="51"/>
      <c r="DQ214" s="52"/>
      <c r="DY214" s="4"/>
      <c r="DZ214" s="49"/>
      <c r="EA214" s="49"/>
      <c r="EB214" s="49"/>
      <c r="EC214" s="50"/>
      <c r="ED214" s="50"/>
      <c r="EE214" s="51"/>
      <c r="EF214" s="51"/>
      <c r="EG214" s="52"/>
      <c r="EO214" s="4"/>
      <c r="EP214" s="49"/>
      <c r="EQ214" s="49"/>
      <c r="ER214" s="49"/>
      <c r="ES214" s="50"/>
      <c r="ET214" s="50"/>
      <c r="EU214" s="51"/>
      <c r="EV214" s="51"/>
      <c r="EW214" s="52"/>
      <c r="FE214" s="4"/>
      <c r="FF214" s="49"/>
      <c r="FG214" s="49"/>
      <c r="FH214" s="49"/>
      <c r="FI214" s="50"/>
      <c r="FJ214" s="50"/>
      <c r="FK214" s="51"/>
      <c r="FL214" s="51"/>
      <c r="FM214" s="52"/>
      <c r="FU214" s="4"/>
      <c r="FV214" s="49"/>
      <c r="FW214" s="49"/>
      <c r="FX214" s="49"/>
      <c r="FY214" s="50"/>
      <c r="FZ214" s="50"/>
      <c r="GA214" s="51"/>
      <c r="GB214" s="51"/>
      <c r="GC214" s="52"/>
      <c r="GK214" s="4"/>
      <c r="GL214" s="49"/>
      <c r="GM214" s="49"/>
      <c r="GN214" s="49"/>
      <c r="GO214" s="50"/>
      <c r="GP214" s="50"/>
      <c r="GQ214" s="51"/>
      <c r="GR214" s="51"/>
      <c r="GS214" s="52"/>
      <c r="HA214" s="4"/>
      <c r="HB214" s="49"/>
      <c r="HC214" s="49"/>
      <c r="HD214" s="49"/>
      <c r="HE214" s="50"/>
      <c r="HF214" s="50"/>
      <c r="HG214" s="51"/>
      <c r="HH214" s="51"/>
      <c r="HI214" s="52"/>
      <c r="HQ214" s="4"/>
      <c r="HR214" s="49"/>
      <c r="HS214" s="49"/>
      <c r="HT214" s="49"/>
      <c r="HU214" s="50"/>
      <c r="HV214" s="50"/>
      <c r="HW214" s="51"/>
      <c r="HX214" s="51"/>
      <c r="HY214" s="52"/>
      <c r="IG214" s="4"/>
      <c r="IH214" s="49"/>
      <c r="II214" s="49"/>
      <c r="IJ214" s="49"/>
      <c r="IK214" s="50"/>
      <c r="IL214" s="50"/>
      <c r="IM214" s="51"/>
      <c r="IN214" s="51"/>
      <c r="IO214" s="52"/>
    </row>
    <row r="215" spans="1:249" s="53" customFormat="1" ht="15">
      <c r="A215" s="22"/>
      <c r="B215" s="32"/>
      <c r="C215" s="32"/>
      <c r="D215" s="32"/>
      <c r="E215" s="44"/>
      <c r="F215" s="44"/>
      <c r="G215" s="33"/>
      <c r="H215" s="33"/>
      <c r="I215" s="26" t="s">
        <v>39</v>
      </c>
      <c r="J215" s="28"/>
      <c r="K215" s="28"/>
      <c r="L215" s="28"/>
      <c r="M215" s="28"/>
      <c r="N215" s="28"/>
      <c r="O215" s="28"/>
      <c r="P215" s="28"/>
      <c r="Q215" s="4"/>
      <c r="R215" s="49"/>
      <c r="S215" s="49"/>
      <c r="T215" s="49"/>
      <c r="U215" s="50"/>
      <c r="V215" s="50"/>
      <c r="W215" s="51"/>
      <c r="X215" s="51"/>
      <c r="Y215" s="52"/>
      <c r="AG215" s="4"/>
      <c r="AH215" s="49"/>
      <c r="AI215" s="49"/>
      <c r="AJ215" s="49"/>
      <c r="AK215" s="50"/>
      <c r="AL215" s="50"/>
      <c r="AM215" s="51"/>
      <c r="AN215" s="51"/>
      <c r="AO215" s="52"/>
      <c r="AW215" s="4"/>
      <c r="AX215" s="49"/>
      <c r="AY215" s="49"/>
      <c r="AZ215" s="49"/>
      <c r="BA215" s="50"/>
      <c r="BB215" s="50"/>
      <c r="BC215" s="51"/>
      <c r="BD215" s="51"/>
      <c r="BE215" s="52"/>
      <c r="BM215" s="4"/>
      <c r="BN215" s="49"/>
      <c r="BO215" s="49"/>
      <c r="BP215" s="49"/>
      <c r="BQ215" s="50"/>
      <c r="BR215" s="50"/>
      <c r="BS215" s="51"/>
      <c r="BT215" s="51"/>
      <c r="BU215" s="52"/>
      <c r="CC215" s="4"/>
      <c r="CD215" s="49"/>
      <c r="CE215" s="49"/>
      <c r="CF215" s="49"/>
      <c r="CG215" s="50"/>
      <c r="CH215" s="50"/>
      <c r="CI215" s="51"/>
      <c r="CJ215" s="51"/>
      <c r="CK215" s="52"/>
      <c r="CS215" s="4"/>
      <c r="CT215" s="49"/>
      <c r="CU215" s="49"/>
      <c r="CV215" s="49"/>
      <c r="CW215" s="50"/>
      <c r="CX215" s="50"/>
      <c r="CY215" s="51"/>
      <c r="CZ215" s="51"/>
      <c r="DA215" s="52"/>
      <c r="DI215" s="4"/>
      <c r="DJ215" s="49"/>
      <c r="DK215" s="49"/>
      <c r="DL215" s="49"/>
      <c r="DM215" s="50"/>
      <c r="DN215" s="50"/>
      <c r="DO215" s="51"/>
      <c r="DP215" s="51"/>
      <c r="DQ215" s="52"/>
      <c r="DY215" s="4"/>
      <c r="DZ215" s="49"/>
      <c r="EA215" s="49"/>
      <c r="EB215" s="49"/>
      <c r="EC215" s="50"/>
      <c r="ED215" s="50"/>
      <c r="EE215" s="51"/>
      <c r="EF215" s="51"/>
      <c r="EG215" s="52"/>
      <c r="EO215" s="4"/>
      <c r="EP215" s="49"/>
      <c r="EQ215" s="49"/>
      <c r="ER215" s="49"/>
      <c r="ES215" s="50"/>
      <c r="ET215" s="50"/>
      <c r="EU215" s="51"/>
      <c r="EV215" s="51"/>
      <c r="EW215" s="52"/>
      <c r="FE215" s="4"/>
      <c r="FF215" s="49"/>
      <c r="FG215" s="49"/>
      <c r="FH215" s="49"/>
      <c r="FI215" s="50"/>
      <c r="FJ215" s="50"/>
      <c r="FK215" s="51"/>
      <c r="FL215" s="51"/>
      <c r="FM215" s="52"/>
      <c r="FU215" s="4"/>
      <c r="FV215" s="49"/>
      <c r="FW215" s="49"/>
      <c r="FX215" s="49"/>
      <c r="FY215" s="50"/>
      <c r="FZ215" s="50"/>
      <c r="GA215" s="51"/>
      <c r="GB215" s="51"/>
      <c r="GC215" s="52"/>
      <c r="GK215" s="4"/>
      <c r="GL215" s="49"/>
      <c r="GM215" s="49"/>
      <c r="GN215" s="49"/>
      <c r="GO215" s="50"/>
      <c r="GP215" s="50"/>
      <c r="GQ215" s="51"/>
      <c r="GR215" s="51"/>
      <c r="GS215" s="52"/>
      <c r="HA215" s="4"/>
      <c r="HB215" s="49"/>
      <c r="HC215" s="49"/>
      <c r="HD215" s="49"/>
      <c r="HE215" s="50"/>
      <c r="HF215" s="50"/>
      <c r="HG215" s="51"/>
      <c r="HH215" s="51"/>
      <c r="HI215" s="52"/>
      <c r="HQ215" s="4"/>
      <c r="HR215" s="49"/>
      <c r="HS215" s="49"/>
      <c r="HT215" s="49"/>
      <c r="HU215" s="50"/>
      <c r="HV215" s="50"/>
      <c r="HW215" s="51"/>
      <c r="HX215" s="51"/>
      <c r="HY215" s="52"/>
      <c r="IG215" s="4"/>
      <c r="IH215" s="49"/>
      <c r="II215" s="49"/>
      <c r="IJ215" s="49"/>
      <c r="IK215" s="50"/>
      <c r="IL215" s="50"/>
      <c r="IM215" s="51"/>
      <c r="IN215" s="51"/>
      <c r="IO215" s="52"/>
    </row>
    <row r="216" spans="1:17" ht="18" customHeight="1">
      <c r="A216" s="22" t="s">
        <v>76</v>
      </c>
      <c r="B216" s="32">
        <v>900</v>
      </c>
      <c r="C216" s="32">
        <v>90095</v>
      </c>
      <c r="D216" s="32">
        <v>6050</v>
      </c>
      <c r="E216" s="24" t="s">
        <v>77</v>
      </c>
      <c r="F216" s="24" t="s">
        <v>41</v>
      </c>
      <c r="G216" s="35">
        <v>2004</v>
      </c>
      <c r="H216" s="35">
        <v>2009</v>
      </c>
      <c r="I216" s="26" t="s">
        <v>33</v>
      </c>
      <c r="J216" s="27">
        <f>SUM(K216:P216)</f>
        <v>4644640</v>
      </c>
      <c r="K216" s="28">
        <v>14640</v>
      </c>
      <c r="L216" s="28"/>
      <c r="M216" s="27">
        <v>30000</v>
      </c>
      <c r="N216" s="28">
        <v>600000</v>
      </c>
      <c r="O216" s="28">
        <v>4000000</v>
      </c>
      <c r="P216" s="28"/>
      <c r="Q216" s="29"/>
    </row>
    <row r="217" spans="1:17" ht="23.25" customHeight="1">
      <c r="A217" s="22"/>
      <c r="B217" s="32"/>
      <c r="C217" s="32"/>
      <c r="D217" s="32"/>
      <c r="E217" s="24"/>
      <c r="F217" s="24"/>
      <c r="G217" s="35"/>
      <c r="H217" s="35"/>
      <c r="I217" s="26" t="s">
        <v>34</v>
      </c>
      <c r="J217" s="27">
        <f>SUM(K217:P217)</f>
        <v>3450000</v>
      </c>
      <c r="K217" s="28"/>
      <c r="L217" s="28"/>
      <c r="M217" s="28"/>
      <c r="N217" s="27">
        <f>N216*0.75</f>
        <v>450000</v>
      </c>
      <c r="O217" s="27">
        <f>O216*0.75</f>
        <v>3000000</v>
      </c>
      <c r="P217" s="28"/>
      <c r="Q217" s="29"/>
    </row>
    <row r="218" spans="1:17" ht="12.75" customHeight="1" hidden="1">
      <c r="A218" s="22"/>
      <c r="B218" s="32"/>
      <c r="C218" s="32"/>
      <c r="D218" s="32"/>
      <c r="E218" s="24"/>
      <c r="F218" s="24"/>
      <c r="G218" s="35"/>
      <c r="H218" s="35"/>
      <c r="I218" s="26" t="s">
        <v>35</v>
      </c>
      <c r="J218" s="27"/>
      <c r="K218" s="28"/>
      <c r="L218" s="28"/>
      <c r="M218" s="42"/>
      <c r="N218" s="55"/>
      <c r="O218" s="28"/>
      <c r="P218" s="28"/>
      <c r="Q218" s="29"/>
    </row>
    <row r="219" spans="1:17" ht="12.75" customHeight="1" hidden="1">
      <c r="A219" s="22"/>
      <c r="B219" s="32"/>
      <c r="C219" s="32"/>
      <c r="D219" s="32"/>
      <c r="E219" s="24"/>
      <c r="F219" s="24"/>
      <c r="G219" s="35"/>
      <c r="H219" s="35"/>
      <c r="I219" s="26" t="s">
        <v>36</v>
      </c>
      <c r="J219" s="27"/>
      <c r="K219" s="28">
        <f>K216</f>
        <v>14640</v>
      </c>
      <c r="L219" s="28"/>
      <c r="M219" s="27">
        <f>M216</f>
        <v>30000</v>
      </c>
      <c r="N219" s="27">
        <f>N216*0.25</f>
        <v>150000</v>
      </c>
      <c r="O219" s="28">
        <f>O216*0.25</f>
        <v>1000000</v>
      </c>
      <c r="P219" s="28"/>
      <c r="Q219" s="29"/>
    </row>
    <row r="220" spans="1:17" ht="12.75" customHeight="1" hidden="1">
      <c r="A220" s="22"/>
      <c r="B220" s="32"/>
      <c r="C220" s="32"/>
      <c r="D220" s="32"/>
      <c r="E220" s="24"/>
      <c r="F220" s="24"/>
      <c r="G220" s="35"/>
      <c r="H220" s="35"/>
      <c r="I220" s="31" t="s">
        <v>37</v>
      </c>
      <c r="J220" s="27"/>
      <c r="K220" s="28"/>
      <c r="L220" s="28"/>
      <c r="M220" s="28"/>
      <c r="N220" s="27"/>
      <c r="O220" s="28"/>
      <c r="P220" s="28"/>
      <c r="Q220" s="29"/>
    </row>
    <row r="221" spans="1:17" ht="19.5" customHeight="1">
      <c r="A221" s="22"/>
      <c r="B221" s="32"/>
      <c r="C221" s="32"/>
      <c r="D221" s="32"/>
      <c r="E221" s="24"/>
      <c r="F221" s="24"/>
      <c r="G221" s="35"/>
      <c r="H221" s="35"/>
      <c r="I221" s="26" t="s">
        <v>38</v>
      </c>
      <c r="J221" s="28">
        <f>SUM(K221:P221)</f>
        <v>1194640</v>
      </c>
      <c r="K221" s="28">
        <f>K219</f>
        <v>14640</v>
      </c>
      <c r="L221" s="28"/>
      <c r="M221" s="27">
        <f>M219</f>
        <v>30000</v>
      </c>
      <c r="N221" s="27">
        <f>N219</f>
        <v>150000</v>
      </c>
      <c r="O221" s="28">
        <f>O219</f>
        <v>1000000</v>
      </c>
      <c r="P221" s="28"/>
      <c r="Q221" s="29"/>
    </row>
    <row r="222" spans="1:17" ht="12.75" customHeight="1" hidden="1">
      <c r="A222" s="22"/>
      <c r="B222" s="32"/>
      <c r="C222" s="32"/>
      <c r="D222" s="32"/>
      <c r="E222" s="24"/>
      <c r="F222" s="24"/>
      <c r="G222" s="35"/>
      <c r="H222" s="35"/>
      <c r="I222" s="26" t="s">
        <v>42</v>
      </c>
      <c r="J222" s="28"/>
      <c r="K222" s="28"/>
      <c r="L222" s="28"/>
      <c r="M222" s="28"/>
      <c r="N222" s="28"/>
      <c r="O222" s="28"/>
      <c r="P222" s="28"/>
      <c r="Q222" s="29"/>
    </row>
    <row r="223" spans="1:17" ht="12.75" customHeight="1" hidden="1">
      <c r="A223" s="22"/>
      <c r="B223" s="32"/>
      <c r="C223" s="32"/>
      <c r="D223" s="32"/>
      <c r="E223" s="24"/>
      <c r="F223" s="24"/>
      <c r="G223" s="35"/>
      <c r="H223" s="35"/>
      <c r="I223" s="26" t="s">
        <v>43</v>
      </c>
      <c r="J223" s="28"/>
      <c r="K223" s="28"/>
      <c r="L223" s="28"/>
      <c r="M223" s="28"/>
      <c r="N223" s="28"/>
      <c r="O223" s="28"/>
      <c r="P223" s="28"/>
      <c r="Q223" s="29"/>
    </row>
    <row r="224" spans="1:35" ht="19.5" customHeight="1">
      <c r="A224" s="22"/>
      <c r="B224" s="32"/>
      <c r="C224" s="32"/>
      <c r="D224" s="32"/>
      <c r="E224" s="24"/>
      <c r="F224" s="24"/>
      <c r="G224" s="35"/>
      <c r="H224" s="35"/>
      <c r="I224" s="26" t="s">
        <v>39</v>
      </c>
      <c r="J224" s="28"/>
      <c r="K224" s="28"/>
      <c r="L224" s="28"/>
      <c r="M224" s="28"/>
      <c r="N224" s="56"/>
      <c r="O224" s="56"/>
      <c r="P224" s="56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ht="19.5" customHeight="1">
      <c r="A225" s="22" t="s">
        <v>78</v>
      </c>
      <c r="B225" s="32">
        <v>900</v>
      </c>
      <c r="C225" s="32">
        <v>90095</v>
      </c>
      <c r="D225" s="32">
        <v>6050</v>
      </c>
      <c r="E225" s="24" t="s">
        <v>79</v>
      </c>
      <c r="F225" s="24" t="s">
        <v>41</v>
      </c>
      <c r="G225" s="35">
        <v>2007</v>
      </c>
      <c r="H225" s="35">
        <v>2010</v>
      </c>
      <c r="I225" s="26" t="s">
        <v>33</v>
      </c>
      <c r="J225" s="27">
        <f>L225+M225+O237+P237</f>
        <v>2130000</v>
      </c>
      <c r="K225" s="28"/>
      <c r="L225" s="27">
        <v>30000</v>
      </c>
      <c r="M225" s="28">
        <f>M228</f>
        <v>25000</v>
      </c>
      <c r="N225" s="57">
        <v>1100000</v>
      </c>
      <c r="O225" s="57">
        <v>975000</v>
      </c>
      <c r="P225" s="56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ht="26.25" customHeight="1">
      <c r="A226" s="22"/>
      <c r="B226" s="32"/>
      <c r="C226" s="32"/>
      <c r="D226" s="32"/>
      <c r="E226" s="24"/>
      <c r="F226" s="24"/>
      <c r="G226" s="35"/>
      <c r="H226" s="35"/>
      <c r="I226" s="26" t="s">
        <v>34</v>
      </c>
      <c r="J226" s="27">
        <f>SUM(K226:P226)</f>
        <v>1556250</v>
      </c>
      <c r="K226" s="28"/>
      <c r="L226" s="28"/>
      <c r="M226" s="28"/>
      <c r="N226" s="57">
        <v>825000</v>
      </c>
      <c r="O226" s="57">
        <v>731250</v>
      </c>
      <c r="P226" s="5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ht="12.75" customHeight="1" hidden="1">
      <c r="A227" s="22"/>
      <c r="B227" s="32"/>
      <c r="C227" s="32"/>
      <c r="D227" s="32"/>
      <c r="E227" s="24"/>
      <c r="F227" s="24"/>
      <c r="G227" s="35"/>
      <c r="H227" s="35"/>
      <c r="I227" s="26" t="s">
        <v>35</v>
      </c>
      <c r="J227" s="27"/>
      <c r="K227" s="28"/>
      <c r="L227" s="28"/>
      <c r="M227" s="28"/>
      <c r="N227" s="57"/>
      <c r="O227" s="57"/>
      <c r="P227" s="56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ht="12.75" customHeight="1" hidden="1">
      <c r="A228" s="22"/>
      <c r="B228" s="32"/>
      <c r="C228" s="32"/>
      <c r="D228" s="32"/>
      <c r="E228" s="24"/>
      <c r="F228" s="24"/>
      <c r="G228" s="35"/>
      <c r="H228" s="35"/>
      <c r="I228" s="26" t="s">
        <v>36</v>
      </c>
      <c r="J228" s="27">
        <f>L228+M228+O240+P240</f>
        <v>573750</v>
      </c>
      <c r="K228" s="28"/>
      <c r="L228" s="27">
        <f>L225</f>
        <v>30000</v>
      </c>
      <c r="M228" s="28">
        <v>25000</v>
      </c>
      <c r="N228" s="57"/>
      <c r="O228" s="57"/>
      <c r="P228" s="56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ht="12.75" customHeight="1" hidden="1">
      <c r="A229" s="22"/>
      <c r="B229" s="32"/>
      <c r="C229" s="32"/>
      <c r="D229" s="32"/>
      <c r="E229" s="24"/>
      <c r="F229" s="24"/>
      <c r="G229" s="35"/>
      <c r="H229" s="35"/>
      <c r="I229" s="31" t="s">
        <v>37</v>
      </c>
      <c r="J229" s="27"/>
      <c r="K229" s="28"/>
      <c r="L229" s="28"/>
      <c r="M229" s="28"/>
      <c r="N229" s="57"/>
      <c r="O229" s="57"/>
      <c r="P229" s="56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ht="18" customHeight="1">
      <c r="A230" s="22"/>
      <c r="B230" s="32"/>
      <c r="C230" s="32"/>
      <c r="D230" s="32"/>
      <c r="E230" s="24"/>
      <c r="F230" s="24"/>
      <c r="G230" s="35"/>
      <c r="H230" s="35"/>
      <c r="I230" s="26" t="s">
        <v>38</v>
      </c>
      <c r="J230" s="28">
        <f>SUM(K230:O230)</f>
        <v>573750</v>
      </c>
      <c r="K230" s="27"/>
      <c r="L230" s="27">
        <f>L228</f>
        <v>30000</v>
      </c>
      <c r="M230" s="27">
        <f>M228</f>
        <v>25000</v>
      </c>
      <c r="N230" s="57">
        <v>275000</v>
      </c>
      <c r="O230" s="57">
        <v>243750</v>
      </c>
      <c r="P230" s="56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17" ht="12.75" customHeight="1" hidden="1">
      <c r="A231" s="22"/>
      <c r="B231" s="32"/>
      <c r="C231" s="32"/>
      <c r="D231" s="32"/>
      <c r="E231" s="24"/>
      <c r="F231" s="24"/>
      <c r="G231" s="35"/>
      <c r="H231" s="35"/>
      <c r="I231" s="26" t="s">
        <v>42</v>
      </c>
      <c r="J231" s="28"/>
      <c r="K231" s="28"/>
      <c r="L231" s="28"/>
      <c r="M231" s="28"/>
      <c r="N231" s="28"/>
      <c r="O231" s="28"/>
      <c r="P231" s="28"/>
      <c r="Q231" s="29"/>
    </row>
    <row r="232" spans="1:17" ht="12.75" customHeight="1" hidden="1">
      <c r="A232" s="22"/>
      <c r="B232" s="32"/>
      <c r="C232" s="32"/>
      <c r="D232" s="32"/>
      <c r="E232" s="24"/>
      <c r="F232" s="24"/>
      <c r="G232" s="35"/>
      <c r="H232" s="35"/>
      <c r="I232" s="26" t="s">
        <v>43</v>
      </c>
      <c r="J232" s="28"/>
      <c r="K232" s="28"/>
      <c r="L232" s="28"/>
      <c r="M232" s="28"/>
      <c r="N232" s="28"/>
      <c r="O232" s="28"/>
      <c r="P232" s="28"/>
      <c r="Q232" s="29"/>
    </row>
    <row r="233" spans="1:17" ht="17.25" customHeight="1">
      <c r="A233" s="22"/>
      <c r="B233" s="32"/>
      <c r="C233" s="32"/>
      <c r="D233" s="32"/>
      <c r="E233" s="24"/>
      <c r="F233" s="24"/>
      <c r="G233" s="35"/>
      <c r="H233" s="35"/>
      <c r="I233" s="26" t="s">
        <v>39</v>
      </c>
      <c r="J233" s="28"/>
      <c r="K233" s="28"/>
      <c r="L233" s="28"/>
      <c r="M233" s="28"/>
      <c r="N233" s="28"/>
      <c r="O233" s="28"/>
      <c r="P233" s="28"/>
      <c r="Q233" s="29"/>
    </row>
    <row r="234" spans="1:17" ht="29.25" customHeight="1">
      <c r="A234" s="22" t="s">
        <v>80</v>
      </c>
      <c r="B234" s="32">
        <v>900</v>
      </c>
      <c r="C234" s="32">
        <v>90095</v>
      </c>
      <c r="D234" s="32">
        <v>6050</v>
      </c>
      <c r="E234" s="24" t="s">
        <v>81</v>
      </c>
      <c r="F234" s="24" t="s">
        <v>41</v>
      </c>
      <c r="G234" s="35">
        <v>2004</v>
      </c>
      <c r="H234" s="35">
        <v>2010</v>
      </c>
      <c r="I234" s="26" t="s">
        <v>33</v>
      </c>
      <c r="J234" s="27">
        <f>SUM(K234:P234)</f>
        <v>1586118</v>
      </c>
      <c r="K234" s="28">
        <v>36118</v>
      </c>
      <c r="L234" s="28">
        <v>50000</v>
      </c>
      <c r="M234" s="27">
        <v>100000</v>
      </c>
      <c r="N234" s="27">
        <v>700000</v>
      </c>
      <c r="O234" s="27">
        <v>700000</v>
      </c>
      <c r="P234" s="28"/>
      <c r="Q234" s="29"/>
    </row>
    <row r="235" spans="1:17" ht="23.25" customHeight="1">
      <c r="A235" s="22"/>
      <c r="B235" s="32"/>
      <c r="C235" s="32"/>
      <c r="D235" s="32"/>
      <c r="E235" s="24"/>
      <c r="F235" s="24"/>
      <c r="G235" s="35"/>
      <c r="H235" s="35"/>
      <c r="I235" s="26" t="s">
        <v>34</v>
      </c>
      <c r="J235" s="27">
        <f>SUM(K235:O235)</f>
        <v>1050000</v>
      </c>
      <c r="K235" s="28"/>
      <c r="L235" s="28"/>
      <c r="M235" s="27"/>
      <c r="N235" s="27">
        <f>N234*0.75</f>
        <v>525000</v>
      </c>
      <c r="O235" s="28">
        <f>O234*0.75</f>
        <v>525000</v>
      </c>
      <c r="P235" s="28"/>
      <c r="Q235" s="29"/>
    </row>
    <row r="236" spans="1:18" ht="12.75" customHeight="1" hidden="1">
      <c r="A236" s="22"/>
      <c r="B236" s="32"/>
      <c r="C236" s="32"/>
      <c r="D236" s="32"/>
      <c r="E236" s="24"/>
      <c r="F236" s="24"/>
      <c r="G236" s="35"/>
      <c r="H236" s="35"/>
      <c r="I236" s="26" t="s">
        <v>35</v>
      </c>
      <c r="J236" s="27"/>
      <c r="K236" s="28"/>
      <c r="L236" s="28"/>
      <c r="M236" s="27"/>
      <c r="N236" s="27"/>
      <c r="O236" s="28"/>
      <c r="P236" s="28"/>
      <c r="Q236" s="28"/>
      <c r="R236" s="29"/>
    </row>
    <row r="237" spans="1:18" ht="12.75" customHeight="1" hidden="1">
      <c r="A237" s="22"/>
      <c r="B237" s="32"/>
      <c r="C237" s="32"/>
      <c r="D237" s="32"/>
      <c r="E237" s="24"/>
      <c r="F237" s="24"/>
      <c r="G237" s="35"/>
      <c r="H237" s="35"/>
      <c r="I237" s="26" t="s">
        <v>36</v>
      </c>
      <c r="J237" s="27">
        <f>L237+M237+N237+O237+K237</f>
        <v>1461118</v>
      </c>
      <c r="K237" s="28">
        <f>K234</f>
        <v>36118</v>
      </c>
      <c r="L237" s="28">
        <f>L234</f>
        <v>50000</v>
      </c>
      <c r="M237" s="27">
        <f>M234</f>
        <v>100000</v>
      </c>
      <c r="N237" s="27">
        <f>N234*0.25</f>
        <v>175000</v>
      </c>
      <c r="O237" s="27">
        <v>1100000</v>
      </c>
      <c r="P237" s="28">
        <f>2100000-M225-O237</f>
        <v>975000</v>
      </c>
      <c r="Q237" s="28"/>
      <c r="R237" s="29"/>
    </row>
    <row r="238" spans="1:18" ht="12.75" customHeight="1" hidden="1">
      <c r="A238" s="22"/>
      <c r="B238" s="32"/>
      <c r="C238" s="32"/>
      <c r="D238" s="32"/>
      <c r="E238" s="24"/>
      <c r="F238" s="24"/>
      <c r="G238" s="35"/>
      <c r="H238" s="35"/>
      <c r="I238" s="31" t="s">
        <v>37</v>
      </c>
      <c r="J238" s="27"/>
      <c r="K238" s="28"/>
      <c r="L238" s="28"/>
      <c r="M238" s="27"/>
      <c r="N238" s="27"/>
      <c r="O238" s="27">
        <f>(O237*0.75)</f>
        <v>825000</v>
      </c>
      <c r="P238" s="27">
        <f>P237*0.75</f>
        <v>731250</v>
      </c>
      <c r="Q238" s="27"/>
      <c r="R238" s="29"/>
    </row>
    <row r="239" spans="1:18" ht="20.25" customHeight="1">
      <c r="A239" s="22"/>
      <c r="B239" s="32"/>
      <c r="C239" s="32"/>
      <c r="D239" s="32"/>
      <c r="E239" s="24"/>
      <c r="F239" s="24"/>
      <c r="G239" s="35"/>
      <c r="H239" s="35"/>
      <c r="I239" s="26" t="s">
        <v>38</v>
      </c>
      <c r="J239" s="28">
        <f>K239+L239+M239+N239+O239</f>
        <v>361118</v>
      </c>
      <c r="K239" s="28">
        <f>K237</f>
        <v>36118</v>
      </c>
      <c r="L239" s="28">
        <f>L237</f>
        <v>50000</v>
      </c>
      <c r="M239" s="28">
        <f>M237</f>
        <v>100000</v>
      </c>
      <c r="N239" s="28">
        <f>N237</f>
        <v>175000</v>
      </c>
      <c r="O239" s="27"/>
      <c r="P239" s="27"/>
      <c r="Q239" s="53"/>
      <c r="R239" s="29"/>
    </row>
    <row r="240" spans="1:18" ht="12.75" customHeight="1" hidden="1">
      <c r="A240" s="22"/>
      <c r="B240" s="32"/>
      <c r="C240" s="32"/>
      <c r="D240" s="32"/>
      <c r="E240" s="24"/>
      <c r="F240" s="24"/>
      <c r="G240" s="35"/>
      <c r="H240" s="35"/>
      <c r="I240" s="26" t="s">
        <v>42</v>
      </c>
      <c r="J240" s="28"/>
      <c r="K240" s="28"/>
      <c r="L240" s="28"/>
      <c r="M240" s="28"/>
      <c r="N240" s="28"/>
      <c r="O240" s="27">
        <f>(O237*0.25)</f>
        <v>275000</v>
      </c>
      <c r="P240" s="27">
        <f>P237*0.25</f>
        <v>243750</v>
      </c>
      <c r="Q240" s="58"/>
      <c r="R240" s="29"/>
    </row>
    <row r="241" spans="1:18" ht="12.75" customHeight="1" hidden="1">
      <c r="A241" s="22"/>
      <c r="B241" s="32"/>
      <c r="C241" s="32"/>
      <c r="D241" s="32"/>
      <c r="E241" s="24"/>
      <c r="F241" s="24"/>
      <c r="G241" s="35"/>
      <c r="H241" s="35"/>
      <c r="I241" s="26" t="s">
        <v>43</v>
      </c>
      <c r="J241" s="28"/>
      <c r="K241" s="28"/>
      <c r="L241" s="28"/>
      <c r="M241" s="28"/>
      <c r="N241" s="28"/>
      <c r="O241" s="28"/>
      <c r="P241" s="27"/>
      <c r="Q241" s="53"/>
      <c r="R241" s="29"/>
    </row>
    <row r="242" spans="1:18" ht="20.25" customHeight="1">
      <c r="A242" s="22"/>
      <c r="B242" s="32"/>
      <c r="C242" s="32"/>
      <c r="D242" s="32"/>
      <c r="E242" s="24"/>
      <c r="F242" s="24"/>
      <c r="G242" s="35"/>
      <c r="H242" s="35"/>
      <c r="I242" s="26" t="s">
        <v>39</v>
      </c>
      <c r="J242" s="28"/>
      <c r="K242" s="28"/>
      <c r="L242" s="28"/>
      <c r="M242" s="28"/>
      <c r="N242" s="28"/>
      <c r="O242" s="27">
        <f>O240</f>
        <v>275000</v>
      </c>
      <c r="P242" s="27">
        <f>P240</f>
        <v>243750</v>
      </c>
      <c r="Q242" s="58"/>
      <c r="R242" s="29"/>
    </row>
    <row r="243" spans="1:17" ht="19.5" customHeight="1">
      <c r="A243" s="22" t="s">
        <v>82</v>
      </c>
      <c r="B243" s="32">
        <v>900</v>
      </c>
      <c r="C243" s="32">
        <v>90095</v>
      </c>
      <c r="D243" s="32">
        <v>6050</v>
      </c>
      <c r="E243" s="24" t="s">
        <v>46</v>
      </c>
      <c r="F243" s="24" t="s">
        <v>41</v>
      </c>
      <c r="G243" s="35">
        <v>2004</v>
      </c>
      <c r="H243" s="35">
        <v>2009</v>
      </c>
      <c r="I243" s="26" t="s">
        <v>33</v>
      </c>
      <c r="J243" s="27">
        <v>2100000</v>
      </c>
      <c r="K243" s="28"/>
      <c r="L243" s="28">
        <v>100000</v>
      </c>
      <c r="M243" s="27">
        <v>10000</v>
      </c>
      <c r="N243" s="28">
        <v>1000000</v>
      </c>
      <c r="O243" s="28">
        <v>990000</v>
      </c>
      <c r="P243" s="28"/>
      <c r="Q243" s="29"/>
    </row>
    <row r="244" spans="1:17" ht="25.5" customHeight="1">
      <c r="A244" s="22"/>
      <c r="B244" s="32"/>
      <c r="C244" s="32"/>
      <c r="D244" s="32"/>
      <c r="E244" s="24"/>
      <c r="F244" s="24"/>
      <c r="G244" s="35"/>
      <c r="H244" s="35"/>
      <c r="I244" s="26" t="s">
        <v>34</v>
      </c>
      <c r="J244" s="27"/>
      <c r="K244" s="28"/>
      <c r="L244" s="28"/>
      <c r="M244" s="28"/>
      <c r="N244" s="27"/>
      <c r="O244" s="27"/>
      <c r="P244" s="28"/>
      <c r="Q244" s="29"/>
    </row>
    <row r="245" spans="1:17" ht="12.75" customHeight="1" hidden="1">
      <c r="A245" s="22"/>
      <c r="B245" s="32"/>
      <c r="C245" s="32"/>
      <c r="D245" s="32"/>
      <c r="E245" s="24"/>
      <c r="F245" s="24"/>
      <c r="G245" s="35"/>
      <c r="H245" s="35"/>
      <c r="I245" s="26" t="s">
        <v>35</v>
      </c>
      <c r="J245" s="27"/>
      <c r="K245" s="28"/>
      <c r="L245" s="28"/>
      <c r="M245" s="42"/>
      <c r="N245" s="55"/>
      <c r="O245" s="28"/>
      <c r="P245" s="28"/>
      <c r="Q245" s="29"/>
    </row>
    <row r="246" spans="1:17" ht="12.75" customHeight="1" hidden="1">
      <c r="A246" s="22"/>
      <c r="B246" s="32"/>
      <c r="C246" s="32"/>
      <c r="D246" s="32"/>
      <c r="E246" s="24"/>
      <c r="F246" s="24"/>
      <c r="G246" s="35"/>
      <c r="H246" s="35"/>
      <c r="I246" s="26" t="s">
        <v>36</v>
      </c>
      <c r="J246" s="27"/>
      <c r="K246" s="28"/>
      <c r="L246" s="28"/>
      <c r="M246" s="27"/>
      <c r="N246" s="27"/>
      <c r="O246" s="28"/>
      <c r="P246" s="28"/>
      <c r="Q246" s="29"/>
    </row>
    <row r="247" spans="1:17" ht="12.75" customHeight="1" hidden="1">
      <c r="A247" s="22"/>
      <c r="B247" s="32"/>
      <c r="C247" s="32"/>
      <c r="D247" s="32"/>
      <c r="E247" s="24"/>
      <c r="F247" s="24"/>
      <c r="G247" s="35"/>
      <c r="H247" s="35"/>
      <c r="I247" s="31" t="s">
        <v>37</v>
      </c>
      <c r="J247" s="27"/>
      <c r="K247" s="28"/>
      <c r="L247" s="28"/>
      <c r="M247" s="28"/>
      <c r="N247" s="27"/>
      <c r="O247" s="28"/>
      <c r="P247" s="28"/>
      <c r="Q247" s="29"/>
    </row>
    <row r="248" spans="1:17" ht="20.25" customHeight="1">
      <c r="A248" s="22"/>
      <c r="B248" s="32"/>
      <c r="C248" s="32"/>
      <c r="D248" s="32"/>
      <c r="E248" s="24"/>
      <c r="F248" s="24"/>
      <c r="G248" s="35"/>
      <c r="H248" s="35"/>
      <c r="I248" s="26" t="s">
        <v>38</v>
      </c>
      <c r="J248" s="28">
        <v>2100000</v>
      </c>
      <c r="K248" s="28"/>
      <c r="L248" s="28">
        <f>L243</f>
        <v>100000</v>
      </c>
      <c r="M248" s="27">
        <v>10000</v>
      </c>
      <c r="N248" s="27">
        <f>N243</f>
        <v>1000000</v>
      </c>
      <c r="O248" s="27">
        <f>O243</f>
        <v>990000</v>
      </c>
      <c r="P248" s="28"/>
      <c r="Q248" s="29"/>
    </row>
    <row r="249" spans="1:17" ht="12.75" customHeight="1" hidden="1">
      <c r="A249" s="22"/>
      <c r="B249" s="32"/>
      <c r="C249" s="32"/>
      <c r="D249" s="32"/>
      <c r="E249" s="24"/>
      <c r="F249" s="24"/>
      <c r="G249" s="35"/>
      <c r="H249" s="35"/>
      <c r="I249" s="26" t="s">
        <v>42</v>
      </c>
      <c r="J249" s="28"/>
      <c r="K249" s="28"/>
      <c r="L249" s="28"/>
      <c r="M249" s="28"/>
      <c r="N249" s="28"/>
      <c r="O249" s="28"/>
      <c r="P249" s="28"/>
      <c r="Q249" s="29"/>
    </row>
    <row r="250" spans="1:17" ht="12.75" customHeight="1" hidden="1">
      <c r="A250" s="22"/>
      <c r="B250" s="32"/>
      <c r="C250" s="32"/>
      <c r="D250" s="32"/>
      <c r="E250" s="24"/>
      <c r="F250" s="24"/>
      <c r="G250" s="35"/>
      <c r="H250" s="35"/>
      <c r="I250" s="26" t="s">
        <v>43</v>
      </c>
      <c r="J250" s="28"/>
      <c r="K250" s="28"/>
      <c r="L250" s="28"/>
      <c r="M250" s="28"/>
      <c r="N250" s="28"/>
      <c r="O250" s="28"/>
      <c r="P250" s="28"/>
      <c r="Q250" s="29"/>
    </row>
    <row r="251" spans="1:17" ht="18" customHeight="1">
      <c r="A251" s="22"/>
      <c r="B251" s="32"/>
      <c r="C251" s="32"/>
      <c r="D251" s="32"/>
      <c r="E251" s="24"/>
      <c r="F251" s="24"/>
      <c r="G251" s="35"/>
      <c r="H251" s="35"/>
      <c r="I251" s="26" t="s">
        <v>39</v>
      </c>
      <c r="J251" s="28"/>
      <c r="K251" s="28"/>
      <c r="L251" s="28"/>
      <c r="M251" s="28"/>
      <c r="N251" s="28"/>
      <c r="O251" s="28"/>
      <c r="P251" s="28"/>
      <c r="Q251" s="29"/>
    </row>
    <row r="252" spans="1:16" ht="19.5" customHeight="1">
      <c r="A252" s="22" t="s">
        <v>83</v>
      </c>
      <c r="B252" s="32">
        <v>921</v>
      </c>
      <c r="C252" s="32">
        <v>92109</v>
      </c>
      <c r="D252" s="32">
        <v>6050</v>
      </c>
      <c r="E252" s="24" t="s">
        <v>84</v>
      </c>
      <c r="F252" s="24" t="s">
        <v>41</v>
      </c>
      <c r="G252" s="33">
        <v>2008</v>
      </c>
      <c r="H252" s="33">
        <v>2009</v>
      </c>
      <c r="I252" s="26" t="s">
        <v>33</v>
      </c>
      <c r="J252" s="28">
        <v>700000</v>
      </c>
      <c r="K252" s="28"/>
      <c r="L252" s="28"/>
      <c r="M252" s="28">
        <v>350000</v>
      </c>
      <c r="N252" s="28">
        <v>350000</v>
      </c>
      <c r="O252" s="28"/>
      <c r="P252" s="28"/>
    </row>
    <row r="253" spans="1:16" ht="24" customHeight="1">
      <c r="A253" s="22"/>
      <c r="B253" s="32"/>
      <c r="C253" s="32"/>
      <c r="D253" s="32"/>
      <c r="E253" s="24"/>
      <c r="F253" s="24"/>
      <c r="G253" s="33"/>
      <c r="H253" s="33"/>
      <c r="I253" s="26" t="s">
        <v>34</v>
      </c>
      <c r="J253" s="45" t="s">
        <v>85</v>
      </c>
      <c r="K253" s="28"/>
      <c r="L253" s="28"/>
      <c r="M253" s="46" t="s">
        <v>85</v>
      </c>
      <c r="N253" s="45" t="s">
        <v>85</v>
      </c>
      <c r="O253" s="28"/>
      <c r="P253" s="28"/>
    </row>
    <row r="254" spans="1:16" ht="12.75" customHeight="1" hidden="1">
      <c r="A254" s="22"/>
      <c r="B254" s="32"/>
      <c r="C254" s="32"/>
      <c r="D254" s="32"/>
      <c r="E254" s="24"/>
      <c r="F254" s="24"/>
      <c r="G254" s="33"/>
      <c r="H254" s="33"/>
      <c r="I254" s="26" t="s">
        <v>35</v>
      </c>
      <c r="J254" s="28"/>
      <c r="K254" s="28"/>
      <c r="L254" s="28"/>
      <c r="M254" s="28"/>
      <c r="N254" s="28"/>
      <c r="O254" s="28"/>
      <c r="P254" s="28"/>
    </row>
    <row r="255" spans="1:16" ht="12.75" customHeight="1" hidden="1">
      <c r="A255" s="22"/>
      <c r="B255" s="32"/>
      <c r="C255" s="32"/>
      <c r="D255" s="32"/>
      <c r="E255" s="24"/>
      <c r="F255" s="24"/>
      <c r="G255" s="33"/>
      <c r="H255" s="33"/>
      <c r="I255" s="26" t="s">
        <v>36</v>
      </c>
      <c r="J255" s="28">
        <v>700000</v>
      </c>
      <c r="K255" s="28"/>
      <c r="L255" s="28"/>
      <c r="M255" s="28">
        <v>500000</v>
      </c>
      <c r="N255" s="28">
        <v>200000</v>
      </c>
      <c r="O255" s="28"/>
      <c r="P255" s="28"/>
    </row>
    <row r="256" spans="1:16" ht="12.75" customHeight="1" hidden="1">
      <c r="A256" s="22"/>
      <c r="B256" s="32"/>
      <c r="C256" s="32"/>
      <c r="D256" s="32"/>
      <c r="E256" s="24"/>
      <c r="F256" s="24"/>
      <c r="G256" s="33"/>
      <c r="H256" s="33"/>
      <c r="I256" s="31" t="s">
        <v>37</v>
      </c>
      <c r="J256" s="28"/>
      <c r="K256" s="28"/>
      <c r="L256" s="28"/>
      <c r="M256" s="28"/>
      <c r="N256" s="28"/>
      <c r="O256" s="28"/>
      <c r="P256" s="28"/>
    </row>
    <row r="257" spans="1:16" ht="19.5" customHeight="1">
      <c r="A257" s="22"/>
      <c r="B257" s="32"/>
      <c r="C257" s="32"/>
      <c r="D257" s="32"/>
      <c r="E257" s="24"/>
      <c r="F257" s="24"/>
      <c r="G257" s="33"/>
      <c r="H257" s="33"/>
      <c r="I257" s="26" t="s">
        <v>38</v>
      </c>
      <c r="J257" s="28">
        <v>700000</v>
      </c>
      <c r="K257" s="28"/>
      <c r="L257" s="28"/>
      <c r="M257" s="28">
        <v>350000</v>
      </c>
      <c r="N257" s="28">
        <v>350000</v>
      </c>
      <c r="O257" s="28"/>
      <c r="P257" s="28"/>
    </row>
    <row r="258" spans="1:16" ht="12.75" customHeight="1" hidden="1">
      <c r="A258" s="22"/>
      <c r="B258" s="32"/>
      <c r="C258" s="32"/>
      <c r="D258" s="32"/>
      <c r="E258" s="24"/>
      <c r="F258" s="24"/>
      <c r="G258" s="33"/>
      <c r="H258" s="33"/>
      <c r="I258" s="26" t="s">
        <v>42</v>
      </c>
      <c r="J258" s="28"/>
      <c r="K258" s="28"/>
      <c r="L258" s="28"/>
      <c r="M258" s="28"/>
      <c r="N258" s="28"/>
      <c r="O258" s="28"/>
      <c r="P258" s="28"/>
    </row>
    <row r="259" spans="1:16" ht="12.75" customHeight="1" hidden="1">
      <c r="A259" s="22"/>
      <c r="B259" s="32"/>
      <c r="C259" s="32"/>
      <c r="D259" s="32"/>
      <c r="E259" s="24"/>
      <c r="F259" s="24"/>
      <c r="G259" s="33"/>
      <c r="H259" s="33"/>
      <c r="I259" s="26" t="s">
        <v>43</v>
      </c>
      <c r="J259" s="28"/>
      <c r="K259" s="28"/>
      <c r="L259" s="28"/>
      <c r="M259" s="28"/>
      <c r="N259" s="28"/>
      <c r="O259" s="28"/>
      <c r="P259" s="28"/>
    </row>
    <row r="260" spans="1:16" ht="19.5" customHeight="1">
      <c r="A260" s="22"/>
      <c r="B260" s="32"/>
      <c r="C260" s="32"/>
      <c r="D260" s="32"/>
      <c r="E260" s="24"/>
      <c r="F260" s="24"/>
      <c r="G260" s="33"/>
      <c r="H260" s="33"/>
      <c r="I260" s="26" t="s">
        <v>39</v>
      </c>
      <c r="J260" s="28"/>
      <c r="K260" s="28"/>
      <c r="L260" s="28"/>
      <c r="M260" s="28"/>
      <c r="N260" s="28"/>
      <c r="O260" s="28"/>
      <c r="P260" s="28"/>
    </row>
    <row r="261" spans="1:16" ht="19.5" customHeight="1">
      <c r="A261" s="22" t="s">
        <v>86</v>
      </c>
      <c r="B261" s="32">
        <v>921</v>
      </c>
      <c r="C261" s="32">
        <v>92113</v>
      </c>
      <c r="D261" s="32">
        <v>6050</v>
      </c>
      <c r="E261" s="24" t="s">
        <v>87</v>
      </c>
      <c r="F261" s="24" t="s">
        <v>41</v>
      </c>
      <c r="G261" s="33">
        <v>2007</v>
      </c>
      <c r="H261" s="33">
        <v>2009</v>
      </c>
      <c r="I261" s="26" t="s">
        <v>33</v>
      </c>
      <c r="J261" s="28">
        <f>SUM(K261:P261)</f>
        <v>6525000</v>
      </c>
      <c r="K261" s="28"/>
      <c r="L261" s="28">
        <v>25000</v>
      </c>
      <c r="M261" s="28">
        <f>M264/0.25</f>
        <v>2000000</v>
      </c>
      <c r="N261" s="28">
        <f>6500000-M261</f>
        <v>4500000</v>
      </c>
      <c r="O261" s="28"/>
      <c r="P261" s="28"/>
    </row>
    <row r="262" spans="1:16" ht="19.5" customHeight="1">
      <c r="A262" s="22"/>
      <c r="B262" s="32"/>
      <c r="C262" s="32"/>
      <c r="D262" s="32"/>
      <c r="E262" s="24"/>
      <c r="F262" s="24"/>
      <c r="G262" s="33"/>
      <c r="H262" s="33"/>
      <c r="I262" s="26" t="s">
        <v>34</v>
      </c>
      <c r="J262" s="28">
        <f>SUM(K262:P262)</f>
        <v>4875000</v>
      </c>
      <c r="K262" s="28"/>
      <c r="L262" s="28"/>
      <c r="M262" s="28">
        <f>M261*0.75</f>
        <v>1500000</v>
      </c>
      <c r="N262" s="28">
        <f>N261*0.75</f>
        <v>3375000</v>
      </c>
      <c r="O262" s="28"/>
      <c r="P262" s="28"/>
    </row>
    <row r="263" spans="1:16" ht="12.75" customHeight="1" hidden="1">
      <c r="A263" s="22"/>
      <c r="B263" s="32"/>
      <c r="C263" s="32"/>
      <c r="D263" s="32"/>
      <c r="E263" s="24"/>
      <c r="F263" s="24"/>
      <c r="G263" s="33"/>
      <c r="H263" s="33"/>
      <c r="I263" s="26" t="s">
        <v>35</v>
      </c>
      <c r="J263" s="28"/>
      <c r="K263" s="28"/>
      <c r="L263" s="28"/>
      <c r="M263" s="28"/>
      <c r="N263" s="28"/>
      <c r="O263" s="28"/>
      <c r="P263" s="28"/>
    </row>
    <row r="264" spans="1:16" ht="12.75" customHeight="1" hidden="1">
      <c r="A264" s="22"/>
      <c r="B264" s="32"/>
      <c r="C264" s="32"/>
      <c r="D264" s="32"/>
      <c r="E264" s="24"/>
      <c r="F264" s="24"/>
      <c r="G264" s="33"/>
      <c r="H264" s="33"/>
      <c r="I264" s="26" t="s">
        <v>36</v>
      </c>
      <c r="J264" s="28">
        <f>SUM(L264:N264)</f>
        <v>1650000</v>
      </c>
      <c r="K264" s="28"/>
      <c r="L264" s="28">
        <f>L261</f>
        <v>25000</v>
      </c>
      <c r="M264" s="28">
        <v>500000</v>
      </c>
      <c r="N264" s="28">
        <f>N261*0.25</f>
        <v>1125000</v>
      </c>
      <c r="O264" s="28"/>
      <c r="P264" s="28"/>
    </row>
    <row r="265" spans="1:16" ht="12.75" customHeight="1" hidden="1">
      <c r="A265" s="22"/>
      <c r="B265" s="32"/>
      <c r="C265" s="32"/>
      <c r="D265" s="32"/>
      <c r="E265" s="24"/>
      <c r="F265" s="24"/>
      <c r="G265" s="33"/>
      <c r="H265" s="33"/>
      <c r="I265" s="31" t="s">
        <v>37</v>
      </c>
      <c r="J265" s="28"/>
      <c r="K265" s="28"/>
      <c r="L265" s="28"/>
      <c r="M265" s="28"/>
      <c r="N265" s="28"/>
      <c r="O265" s="28"/>
      <c r="P265" s="28"/>
    </row>
    <row r="266" spans="1:16" ht="19.5" customHeight="1">
      <c r="A266" s="22"/>
      <c r="B266" s="32"/>
      <c r="C266" s="32"/>
      <c r="D266" s="32"/>
      <c r="E266" s="24"/>
      <c r="F266" s="24"/>
      <c r="G266" s="33"/>
      <c r="H266" s="33"/>
      <c r="I266" s="26" t="s">
        <v>38</v>
      </c>
      <c r="J266" s="28">
        <f>SUM(K266:P266)</f>
        <v>1650000</v>
      </c>
      <c r="K266" s="28"/>
      <c r="L266" s="28">
        <f>L264</f>
        <v>25000</v>
      </c>
      <c r="M266" s="28">
        <f>M264</f>
        <v>500000</v>
      </c>
      <c r="N266" s="28">
        <f>N264</f>
        <v>1125000</v>
      </c>
      <c r="O266" s="28"/>
      <c r="P266" s="28"/>
    </row>
    <row r="267" spans="1:16" ht="12.75" customHeight="1" hidden="1">
      <c r="A267" s="22"/>
      <c r="B267" s="32"/>
      <c r="C267" s="32"/>
      <c r="D267" s="32"/>
      <c r="E267" s="24"/>
      <c r="F267" s="24"/>
      <c r="G267" s="33"/>
      <c r="H267" s="33"/>
      <c r="I267" s="26" t="s">
        <v>42</v>
      </c>
      <c r="J267" s="28"/>
      <c r="K267" s="28"/>
      <c r="L267" s="28"/>
      <c r="M267" s="28"/>
      <c r="N267" s="28"/>
      <c r="O267" s="28"/>
      <c r="P267" s="28"/>
    </row>
    <row r="268" spans="1:16" ht="12.75" customHeight="1" hidden="1">
      <c r="A268" s="22"/>
      <c r="B268" s="32"/>
      <c r="C268" s="32"/>
      <c r="D268" s="32"/>
      <c r="E268" s="24"/>
      <c r="F268" s="24"/>
      <c r="G268" s="33"/>
      <c r="H268" s="33"/>
      <c r="I268" s="26" t="s">
        <v>43</v>
      </c>
      <c r="J268" s="28"/>
      <c r="K268" s="28"/>
      <c r="L268" s="28"/>
      <c r="M268" s="28"/>
      <c r="N268" s="28"/>
      <c r="O268" s="28"/>
      <c r="P268" s="28"/>
    </row>
    <row r="269" spans="1:16" ht="24.75" customHeight="1">
      <c r="A269" s="22"/>
      <c r="B269" s="32"/>
      <c r="C269" s="32"/>
      <c r="D269" s="32"/>
      <c r="E269" s="24"/>
      <c r="F269" s="24"/>
      <c r="G269" s="33"/>
      <c r="H269" s="33"/>
      <c r="I269" s="26" t="s">
        <v>39</v>
      </c>
      <c r="J269" s="28"/>
      <c r="K269" s="28"/>
      <c r="L269" s="28"/>
      <c r="M269" s="28"/>
      <c r="N269" s="28"/>
      <c r="O269" s="28"/>
      <c r="P269" s="28"/>
    </row>
    <row r="270" spans="1:16" ht="12.75" customHeight="1" hidden="1">
      <c r="A270" s="22"/>
      <c r="B270" s="32">
        <v>921</v>
      </c>
      <c r="C270" s="32">
        <v>92116</v>
      </c>
      <c r="D270" s="32">
        <v>6050</v>
      </c>
      <c r="E270" s="24" t="s">
        <v>88</v>
      </c>
      <c r="F270" s="24"/>
      <c r="G270" s="35">
        <v>2009</v>
      </c>
      <c r="H270" s="35">
        <v>2013</v>
      </c>
      <c r="I270" s="26" t="s">
        <v>33</v>
      </c>
      <c r="J270" s="28">
        <v>3700000</v>
      </c>
      <c r="K270" s="28"/>
      <c r="L270" s="28"/>
      <c r="M270" s="28"/>
      <c r="N270" s="28">
        <v>150000</v>
      </c>
      <c r="O270" s="28">
        <v>1000000</v>
      </c>
      <c r="P270" s="28">
        <f>1000000+1550000</f>
        <v>2550000</v>
      </c>
    </row>
    <row r="271" spans="1:16" ht="12.75" customHeight="1" hidden="1">
      <c r="A271" s="22"/>
      <c r="B271" s="32"/>
      <c r="C271" s="32"/>
      <c r="D271" s="32"/>
      <c r="E271" s="24"/>
      <c r="F271" s="24"/>
      <c r="G271" s="35"/>
      <c r="H271" s="35"/>
      <c r="I271" s="26" t="s">
        <v>34</v>
      </c>
      <c r="J271" s="28">
        <f>SUM(O271:P271)</f>
        <v>2662500</v>
      </c>
      <c r="K271" s="28"/>
      <c r="L271" s="28"/>
      <c r="M271" s="28"/>
      <c r="N271" s="28"/>
      <c r="O271" s="28">
        <f>O270*0.75</f>
        <v>750000</v>
      </c>
      <c r="P271" s="28">
        <f>P270*0.75</f>
        <v>1912500</v>
      </c>
    </row>
    <row r="272" spans="1:16" ht="12.75" customHeight="1" hidden="1">
      <c r="A272" s="22"/>
      <c r="B272" s="32"/>
      <c r="C272" s="32"/>
      <c r="D272" s="32"/>
      <c r="E272" s="24"/>
      <c r="F272" s="24"/>
      <c r="G272" s="35"/>
      <c r="H272" s="35"/>
      <c r="I272" s="26" t="s">
        <v>35</v>
      </c>
      <c r="J272" s="28"/>
      <c r="K272" s="28"/>
      <c r="L272" s="28"/>
      <c r="M272" s="28"/>
      <c r="N272" s="28"/>
      <c r="O272" s="28"/>
      <c r="P272" s="28"/>
    </row>
    <row r="273" spans="1:16" ht="12.75" customHeight="1" hidden="1">
      <c r="A273" s="22"/>
      <c r="B273" s="32"/>
      <c r="C273" s="32"/>
      <c r="D273" s="32"/>
      <c r="E273" s="24"/>
      <c r="F273" s="24"/>
      <c r="G273" s="35"/>
      <c r="H273" s="35"/>
      <c r="I273" s="26" t="s">
        <v>36</v>
      </c>
      <c r="J273" s="28">
        <f>SUM(N273:P273)</f>
        <v>1037500</v>
      </c>
      <c r="K273" s="28"/>
      <c r="L273" s="28"/>
      <c r="M273" s="28"/>
      <c r="N273" s="28">
        <f>N270</f>
        <v>150000</v>
      </c>
      <c r="O273" s="28">
        <f>O270*0.25</f>
        <v>250000</v>
      </c>
      <c r="P273" s="28">
        <f>P270*0.25</f>
        <v>637500</v>
      </c>
    </row>
    <row r="274" spans="1:16" ht="12.75" customHeight="1" hidden="1">
      <c r="A274" s="22"/>
      <c r="B274" s="32"/>
      <c r="C274" s="32"/>
      <c r="D274" s="32"/>
      <c r="E274" s="24"/>
      <c r="F274" s="24"/>
      <c r="G274" s="35"/>
      <c r="H274" s="35"/>
      <c r="I274" s="31" t="s">
        <v>37</v>
      </c>
      <c r="J274" s="28"/>
      <c r="K274" s="28"/>
      <c r="L274" s="28"/>
      <c r="M274" s="28"/>
      <c r="N274" s="28"/>
      <c r="O274" s="28"/>
      <c r="P274" s="28"/>
    </row>
    <row r="275" spans="1:16" ht="12.75" customHeight="1" hidden="1">
      <c r="A275" s="22"/>
      <c r="B275" s="32"/>
      <c r="C275" s="32"/>
      <c r="D275" s="32"/>
      <c r="E275" s="24"/>
      <c r="F275" s="24"/>
      <c r="G275" s="35"/>
      <c r="H275" s="35"/>
      <c r="I275" s="26" t="s">
        <v>38</v>
      </c>
      <c r="J275" s="28">
        <f>J273</f>
        <v>1037500</v>
      </c>
      <c r="K275" s="28"/>
      <c r="L275" s="28"/>
      <c r="M275" s="28"/>
      <c r="N275" s="28">
        <f>N273</f>
        <v>150000</v>
      </c>
      <c r="O275" s="28">
        <f>O273</f>
        <v>250000</v>
      </c>
      <c r="P275" s="28">
        <f>P273</f>
        <v>637500</v>
      </c>
    </row>
    <row r="276" spans="1:16" ht="12.75" customHeight="1" hidden="1">
      <c r="A276" s="22"/>
      <c r="B276" s="32"/>
      <c r="C276" s="32"/>
      <c r="D276" s="32"/>
      <c r="E276" s="24"/>
      <c r="F276" s="24"/>
      <c r="G276" s="35"/>
      <c r="H276" s="35"/>
      <c r="I276" s="26" t="s">
        <v>42</v>
      </c>
      <c r="J276" s="28"/>
      <c r="K276" s="28"/>
      <c r="L276" s="28"/>
      <c r="M276" s="28"/>
      <c r="N276" s="28"/>
      <c r="O276" s="28"/>
      <c r="P276" s="28"/>
    </row>
    <row r="277" spans="1:16" ht="12.75" customHeight="1" hidden="1">
      <c r="A277" s="22"/>
      <c r="B277" s="32"/>
      <c r="C277" s="32"/>
      <c r="D277" s="32"/>
      <c r="E277" s="24"/>
      <c r="F277" s="24"/>
      <c r="G277" s="35"/>
      <c r="H277" s="35"/>
      <c r="I277" s="26" t="s">
        <v>43</v>
      </c>
      <c r="J277" s="28"/>
      <c r="K277" s="28"/>
      <c r="L277" s="28"/>
      <c r="M277" s="28"/>
      <c r="N277" s="28"/>
      <c r="O277" s="28"/>
      <c r="P277" s="28"/>
    </row>
    <row r="278" spans="1:16" ht="12.75" customHeight="1" hidden="1">
      <c r="A278" s="22"/>
      <c r="B278" s="32"/>
      <c r="C278" s="32"/>
      <c r="D278" s="32"/>
      <c r="E278" s="24"/>
      <c r="F278" s="24"/>
      <c r="G278" s="35"/>
      <c r="H278" s="35"/>
      <c r="I278" s="26" t="s">
        <v>39</v>
      </c>
      <c r="J278" s="28"/>
      <c r="K278" s="28"/>
      <c r="L278" s="28"/>
      <c r="M278" s="28"/>
      <c r="N278" s="28"/>
      <c r="O278" s="28"/>
      <c r="P278" s="28"/>
    </row>
    <row r="279" spans="1:16" ht="19.5" customHeight="1">
      <c r="A279" s="22" t="s">
        <v>89</v>
      </c>
      <c r="B279" s="32">
        <v>926</v>
      </c>
      <c r="C279" s="32">
        <v>92601</v>
      </c>
      <c r="D279" s="32">
        <v>6050</v>
      </c>
      <c r="E279" s="24" t="s">
        <v>90</v>
      </c>
      <c r="F279" s="24" t="s">
        <v>41</v>
      </c>
      <c r="G279" s="35">
        <v>2007</v>
      </c>
      <c r="H279" s="35">
        <v>2011</v>
      </c>
      <c r="I279" s="26" t="s">
        <v>33</v>
      </c>
      <c r="J279" s="27">
        <f>SUM(K279:P279)</f>
        <v>8285400</v>
      </c>
      <c r="K279" s="28"/>
      <c r="L279" s="28">
        <v>185400</v>
      </c>
      <c r="M279" s="28">
        <f>M282</f>
        <v>25000</v>
      </c>
      <c r="N279" s="28">
        <v>2700000</v>
      </c>
      <c r="O279" s="28">
        <v>2700000</v>
      </c>
      <c r="P279" s="28">
        <f>8100000-M279-N279-O279</f>
        <v>2675000</v>
      </c>
    </row>
    <row r="280" spans="1:16" ht="19.5" customHeight="1">
      <c r="A280" s="22"/>
      <c r="B280" s="32"/>
      <c r="C280" s="32"/>
      <c r="D280" s="32"/>
      <c r="E280" s="24"/>
      <c r="F280" s="24"/>
      <c r="G280" s="35"/>
      <c r="H280" s="35"/>
      <c r="I280" s="26" t="s">
        <v>34</v>
      </c>
      <c r="J280" s="27">
        <f>SUM(K280:P280)</f>
        <v>6056250</v>
      </c>
      <c r="K280" s="28"/>
      <c r="L280" s="28"/>
      <c r="M280" s="27"/>
      <c r="N280" s="28">
        <f>N279*0.75</f>
        <v>2025000</v>
      </c>
      <c r="O280" s="28">
        <f>O279*0.75</f>
        <v>2025000</v>
      </c>
      <c r="P280" s="28">
        <f>P279*0.75</f>
        <v>2006250</v>
      </c>
    </row>
    <row r="281" spans="1:16" ht="12.75" customHeight="1" hidden="1">
      <c r="A281" s="22"/>
      <c r="B281" s="32"/>
      <c r="C281" s="32"/>
      <c r="D281" s="32"/>
      <c r="E281" s="24"/>
      <c r="F281" s="24"/>
      <c r="G281" s="35"/>
      <c r="H281" s="35"/>
      <c r="I281" s="26" t="s">
        <v>35</v>
      </c>
      <c r="J281" s="27"/>
      <c r="K281" s="28"/>
      <c r="L281" s="28"/>
      <c r="M281" s="27"/>
      <c r="N281" s="28"/>
      <c r="O281" s="28"/>
      <c r="P281" s="28"/>
    </row>
    <row r="282" spans="1:16" ht="12.75" customHeight="1" hidden="1">
      <c r="A282" s="22"/>
      <c r="B282" s="32"/>
      <c r="C282" s="32"/>
      <c r="D282" s="32"/>
      <c r="E282" s="24"/>
      <c r="F282" s="24"/>
      <c r="G282" s="35"/>
      <c r="H282" s="35"/>
      <c r="I282" s="26" t="s">
        <v>36</v>
      </c>
      <c r="J282" s="27"/>
      <c r="K282" s="28"/>
      <c r="L282" s="28">
        <f>L279</f>
        <v>185400</v>
      </c>
      <c r="M282" s="27">
        <v>25000</v>
      </c>
      <c r="N282" s="28">
        <f>N279*0.25</f>
        <v>675000</v>
      </c>
      <c r="O282" s="28">
        <f>O279*0.25</f>
        <v>675000</v>
      </c>
      <c r="P282" s="28">
        <f>P279*0.25</f>
        <v>668750</v>
      </c>
    </row>
    <row r="283" spans="1:16" ht="12.75" customHeight="1" hidden="1">
      <c r="A283" s="22"/>
      <c r="B283" s="32"/>
      <c r="C283" s="32"/>
      <c r="D283" s="32"/>
      <c r="E283" s="24"/>
      <c r="F283" s="24"/>
      <c r="G283" s="35"/>
      <c r="H283" s="35"/>
      <c r="I283" s="31" t="s">
        <v>37</v>
      </c>
      <c r="J283" s="27"/>
      <c r="K283" s="28"/>
      <c r="L283" s="28"/>
      <c r="M283" s="27"/>
      <c r="N283" s="28"/>
      <c r="O283" s="28"/>
      <c r="P283" s="28"/>
    </row>
    <row r="284" spans="1:16" ht="19.5" customHeight="1">
      <c r="A284" s="22"/>
      <c r="B284" s="32"/>
      <c r="C284" s="32"/>
      <c r="D284" s="32"/>
      <c r="E284" s="24"/>
      <c r="F284" s="24"/>
      <c r="G284" s="35"/>
      <c r="H284" s="35"/>
      <c r="I284" s="26" t="s">
        <v>38</v>
      </c>
      <c r="J284" s="28">
        <f>SUM(K284:P284)</f>
        <v>2229150</v>
      </c>
      <c r="K284" s="27"/>
      <c r="L284" s="27">
        <f>L282</f>
        <v>185400</v>
      </c>
      <c r="M284" s="27">
        <f>M282</f>
        <v>25000</v>
      </c>
      <c r="N284" s="27">
        <f>N282</f>
        <v>675000</v>
      </c>
      <c r="O284" s="27">
        <f>O282</f>
        <v>675000</v>
      </c>
      <c r="P284" s="27">
        <f>P282</f>
        <v>668750</v>
      </c>
    </row>
    <row r="285" spans="1:16" ht="12.75" customHeight="1" hidden="1">
      <c r="A285" s="22"/>
      <c r="B285" s="32"/>
      <c r="C285" s="32"/>
      <c r="D285" s="32"/>
      <c r="E285" s="24"/>
      <c r="F285" s="24"/>
      <c r="G285" s="35"/>
      <c r="H285" s="35"/>
      <c r="I285" s="26" t="s">
        <v>42</v>
      </c>
      <c r="J285" s="28"/>
      <c r="K285" s="28"/>
      <c r="L285" s="28"/>
      <c r="M285" s="28"/>
      <c r="N285" s="28"/>
      <c r="O285" s="28"/>
      <c r="P285" s="28"/>
    </row>
    <row r="286" spans="1:16" ht="12.75" customHeight="1" hidden="1">
      <c r="A286" s="22"/>
      <c r="B286" s="32"/>
      <c r="C286" s="32"/>
      <c r="D286" s="32"/>
      <c r="E286" s="24"/>
      <c r="F286" s="24"/>
      <c r="G286" s="35"/>
      <c r="H286" s="35"/>
      <c r="I286" s="26" t="s">
        <v>43</v>
      </c>
      <c r="J286" s="28"/>
      <c r="K286" s="28"/>
      <c r="L286" s="28"/>
      <c r="M286" s="28"/>
      <c r="N286" s="28"/>
      <c r="O286" s="28"/>
      <c r="P286" s="28"/>
    </row>
    <row r="287" spans="1:16" ht="19.5" customHeight="1">
      <c r="A287" s="22"/>
      <c r="B287" s="32"/>
      <c r="C287" s="32"/>
      <c r="D287" s="32"/>
      <c r="E287" s="24"/>
      <c r="F287" s="24"/>
      <c r="G287" s="35"/>
      <c r="H287" s="35"/>
      <c r="I287" s="26" t="s">
        <v>39</v>
      </c>
      <c r="J287" s="28"/>
      <c r="K287" s="28"/>
      <c r="L287" s="28"/>
      <c r="M287" s="28"/>
      <c r="N287" s="28"/>
      <c r="O287" s="28"/>
      <c r="P287" s="28"/>
    </row>
    <row r="288" spans="1:16" ht="19.5" customHeight="1">
      <c r="A288" s="22" t="s">
        <v>91</v>
      </c>
      <c r="B288" s="32">
        <v>926</v>
      </c>
      <c r="C288" s="32">
        <v>92601</v>
      </c>
      <c r="D288" s="32">
        <v>6050</v>
      </c>
      <c r="E288" s="24" t="s">
        <v>92</v>
      </c>
      <c r="F288" s="24" t="s">
        <v>41</v>
      </c>
      <c r="G288" s="35">
        <v>2008</v>
      </c>
      <c r="H288" s="35">
        <v>2010</v>
      </c>
      <c r="I288" s="26" t="s">
        <v>33</v>
      </c>
      <c r="J288" s="28">
        <v>4000000</v>
      </c>
      <c r="K288" s="28"/>
      <c r="L288" s="28"/>
      <c r="M288" s="28">
        <f>M291</f>
        <v>25000</v>
      </c>
      <c r="N288" s="28">
        <f>J288-M288-O288</f>
        <v>2075000</v>
      </c>
      <c r="O288" s="28">
        <v>1900000</v>
      </c>
      <c r="P288" s="28"/>
    </row>
    <row r="289" spans="1:16" ht="19.5" customHeight="1">
      <c r="A289" s="22"/>
      <c r="B289" s="32"/>
      <c r="C289" s="32"/>
      <c r="D289" s="32"/>
      <c r="E289" s="24"/>
      <c r="F289" s="24"/>
      <c r="G289" s="35"/>
      <c r="H289" s="35"/>
      <c r="I289" s="26" t="s">
        <v>45</v>
      </c>
      <c r="J289" s="28">
        <f>N289+O289</f>
        <v>2981250</v>
      </c>
      <c r="K289" s="28"/>
      <c r="L289" s="28"/>
      <c r="M289" s="28"/>
      <c r="N289" s="28">
        <f>N288*0.75</f>
        <v>1556250</v>
      </c>
      <c r="O289" s="28">
        <f>O288*0.75</f>
        <v>1425000</v>
      </c>
      <c r="P289" s="28"/>
    </row>
    <row r="290" spans="1:16" ht="12.75" customHeight="1" hidden="1">
      <c r="A290" s="22"/>
      <c r="B290" s="32"/>
      <c r="C290" s="32"/>
      <c r="D290" s="32"/>
      <c r="E290" s="24"/>
      <c r="F290" s="24"/>
      <c r="G290" s="35"/>
      <c r="H290" s="35"/>
      <c r="I290" s="26" t="s">
        <v>35</v>
      </c>
      <c r="J290" s="28"/>
      <c r="K290" s="28"/>
      <c r="L290" s="28"/>
      <c r="M290" s="28"/>
      <c r="N290" s="28"/>
      <c r="O290" s="28"/>
      <c r="P290" s="28"/>
    </row>
    <row r="291" spans="1:16" ht="12.75" customHeight="1" hidden="1">
      <c r="A291" s="22"/>
      <c r="B291" s="32"/>
      <c r="C291" s="32"/>
      <c r="D291" s="32"/>
      <c r="E291" s="24"/>
      <c r="F291" s="24"/>
      <c r="G291" s="35"/>
      <c r="H291" s="35"/>
      <c r="I291" s="26" t="s">
        <v>36</v>
      </c>
      <c r="J291" s="28">
        <f>M291+N291+O291</f>
        <v>1018750</v>
      </c>
      <c r="K291" s="28"/>
      <c r="L291" s="28"/>
      <c r="M291" s="28">
        <v>25000</v>
      </c>
      <c r="N291" s="28">
        <f>N288*0.25</f>
        <v>518750</v>
      </c>
      <c r="O291" s="28">
        <f>O288*0.25</f>
        <v>475000</v>
      </c>
      <c r="P291" s="28"/>
    </row>
    <row r="292" spans="1:16" ht="12.75" customHeight="1" hidden="1">
      <c r="A292" s="22"/>
      <c r="B292" s="32"/>
      <c r="C292" s="32"/>
      <c r="D292" s="32"/>
      <c r="E292" s="24"/>
      <c r="F292" s="24"/>
      <c r="G292" s="35"/>
      <c r="H292" s="35"/>
      <c r="I292" s="31" t="s">
        <v>37</v>
      </c>
      <c r="J292" s="28"/>
      <c r="K292" s="28"/>
      <c r="L292" s="28"/>
      <c r="M292" s="28"/>
      <c r="N292" s="28"/>
      <c r="O292" s="28"/>
      <c r="P292" s="28"/>
    </row>
    <row r="293" spans="1:16" ht="19.5" customHeight="1">
      <c r="A293" s="22"/>
      <c r="B293" s="32"/>
      <c r="C293" s="32"/>
      <c r="D293" s="32"/>
      <c r="E293" s="24"/>
      <c r="F293" s="24"/>
      <c r="G293" s="35"/>
      <c r="H293" s="35"/>
      <c r="I293" s="26" t="s">
        <v>38</v>
      </c>
      <c r="J293" s="28">
        <f>J291</f>
        <v>1018750</v>
      </c>
      <c r="K293" s="28"/>
      <c r="L293" s="28"/>
      <c r="M293" s="28">
        <f>M291</f>
        <v>25000</v>
      </c>
      <c r="N293" s="28">
        <f>N291</f>
        <v>518750</v>
      </c>
      <c r="O293" s="28">
        <f>O291</f>
        <v>475000</v>
      </c>
      <c r="P293" s="28"/>
    </row>
    <row r="294" spans="1:16" ht="12.75" customHeight="1" hidden="1">
      <c r="A294" s="22"/>
      <c r="B294" s="32"/>
      <c r="C294" s="32"/>
      <c r="D294" s="32"/>
      <c r="E294" s="24"/>
      <c r="F294" s="24"/>
      <c r="G294" s="35"/>
      <c r="H294" s="35"/>
      <c r="I294" s="26" t="s">
        <v>42</v>
      </c>
      <c r="J294" s="28"/>
      <c r="K294" s="28"/>
      <c r="L294" s="28"/>
      <c r="M294" s="28"/>
      <c r="N294" s="28"/>
      <c r="O294" s="28"/>
      <c r="P294" s="28"/>
    </row>
    <row r="295" spans="1:16" ht="12.75" customHeight="1" hidden="1">
      <c r="A295" s="22"/>
      <c r="B295" s="32"/>
      <c r="C295" s="32"/>
      <c r="D295" s="32"/>
      <c r="E295" s="24"/>
      <c r="F295" s="24"/>
      <c r="G295" s="35"/>
      <c r="H295" s="35"/>
      <c r="I295" s="26" t="s">
        <v>43</v>
      </c>
      <c r="J295" s="28"/>
      <c r="K295" s="28"/>
      <c r="L295" s="28"/>
      <c r="M295" s="28"/>
      <c r="N295" s="28"/>
      <c r="O295" s="28"/>
      <c r="P295" s="28"/>
    </row>
    <row r="296" spans="1:16" ht="19.5" customHeight="1">
      <c r="A296" s="22"/>
      <c r="B296" s="32"/>
      <c r="C296" s="32"/>
      <c r="D296" s="32"/>
      <c r="E296" s="24"/>
      <c r="F296" s="24"/>
      <c r="G296" s="35"/>
      <c r="H296" s="35"/>
      <c r="I296" s="26" t="s">
        <v>39</v>
      </c>
      <c r="J296" s="28"/>
      <c r="K296" s="28"/>
      <c r="L296" s="28"/>
      <c r="M296" s="28"/>
      <c r="N296" s="28"/>
      <c r="O296" s="28"/>
      <c r="P296" s="28"/>
    </row>
    <row r="297" spans="1:16" ht="12.75" customHeight="1" hidden="1">
      <c r="A297" s="59"/>
      <c r="B297" s="60"/>
      <c r="C297" s="60"/>
      <c r="D297" s="60"/>
      <c r="E297" s="61"/>
      <c r="F297" s="62"/>
      <c r="G297" s="63">
        <v>2008</v>
      </c>
      <c r="H297" s="63">
        <v>2010</v>
      </c>
      <c r="I297" s="64" t="s">
        <v>33</v>
      </c>
      <c r="J297" s="65">
        <f>SUM(M297:O297)</f>
        <v>350000</v>
      </c>
      <c r="K297" s="65"/>
      <c r="L297" s="65"/>
      <c r="M297" s="65">
        <v>100000</v>
      </c>
      <c r="N297" s="65">
        <v>125000</v>
      </c>
      <c r="O297" s="65">
        <v>125000</v>
      </c>
      <c r="P297" s="66"/>
    </row>
    <row r="298" spans="2:16" ht="12.75" customHeight="1" hidden="1">
      <c r="B298" s="67"/>
      <c r="C298" s="67"/>
      <c r="D298" s="67"/>
      <c r="E298" s="61"/>
      <c r="F298" s="68"/>
      <c r="G298" s="63"/>
      <c r="H298" s="63"/>
      <c r="I298" s="69" t="s">
        <v>47</v>
      </c>
      <c r="J298" s="70"/>
      <c r="K298" s="70"/>
      <c r="L298" s="70"/>
      <c r="M298" s="70"/>
      <c r="N298" s="70"/>
      <c r="O298" s="70"/>
      <c r="P298" s="71"/>
    </row>
    <row r="299" spans="2:16" ht="12.75" customHeight="1" hidden="1">
      <c r="B299" s="67"/>
      <c r="C299" s="67"/>
      <c r="D299" s="67"/>
      <c r="E299" s="61"/>
      <c r="F299" s="68"/>
      <c r="G299" s="63"/>
      <c r="H299" s="63"/>
      <c r="I299" s="72" t="s">
        <v>35</v>
      </c>
      <c r="J299" s="73"/>
      <c r="K299" s="73"/>
      <c r="L299" s="73"/>
      <c r="M299" s="73"/>
      <c r="N299" s="73"/>
      <c r="O299" s="73"/>
      <c r="P299" s="74"/>
    </row>
    <row r="300" spans="2:16" ht="12.75" customHeight="1" hidden="1">
      <c r="B300" s="67"/>
      <c r="C300" s="67"/>
      <c r="D300" s="67"/>
      <c r="E300" s="61"/>
      <c r="F300" s="68"/>
      <c r="G300" s="63"/>
      <c r="H300" s="63"/>
      <c r="I300" s="72" t="s">
        <v>36</v>
      </c>
      <c r="J300" s="73">
        <f>J297</f>
        <v>350000</v>
      </c>
      <c r="K300" s="73"/>
      <c r="L300" s="73"/>
      <c r="M300" s="73">
        <f>M297</f>
        <v>100000</v>
      </c>
      <c r="N300" s="73">
        <f>N297</f>
        <v>125000</v>
      </c>
      <c r="O300" s="73">
        <f>O297</f>
        <v>125000</v>
      </c>
      <c r="P300" s="74"/>
    </row>
    <row r="301" spans="2:16" ht="12.75" customHeight="1" hidden="1">
      <c r="B301" s="67"/>
      <c r="C301" s="67"/>
      <c r="D301" s="67"/>
      <c r="E301" s="61"/>
      <c r="F301" s="68"/>
      <c r="G301" s="63"/>
      <c r="H301" s="63"/>
      <c r="I301" s="75" t="s">
        <v>37</v>
      </c>
      <c r="J301" s="73"/>
      <c r="K301" s="73"/>
      <c r="L301" s="73"/>
      <c r="M301" s="73"/>
      <c r="N301" s="73"/>
      <c r="O301" s="73"/>
      <c r="P301" s="74"/>
    </row>
    <row r="302" spans="2:17" ht="12.75" customHeight="1" hidden="1">
      <c r="B302" s="67"/>
      <c r="C302" s="67"/>
      <c r="D302" s="67"/>
      <c r="E302" s="61"/>
      <c r="F302" s="68"/>
      <c r="G302" s="63"/>
      <c r="H302" s="63"/>
      <c r="I302" s="72" t="s">
        <v>38</v>
      </c>
      <c r="J302" s="73">
        <f>J300</f>
        <v>350000</v>
      </c>
      <c r="K302" s="73"/>
      <c r="L302" s="73"/>
      <c r="M302" s="73">
        <f>M300</f>
        <v>100000</v>
      </c>
      <c r="N302" s="73">
        <f>N300</f>
        <v>125000</v>
      </c>
      <c r="O302" s="73">
        <f>O300</f>
        <v>125000</v>
      </c>
      <c r="P302" s="74"/>
      <c r="Q302" s="29"/>
    </row>
    <row r="303" spans="2:16" ht="12.75" customHeight="1" hidden="1">
      <c r="B303" s="67"/>
      <c r="C303" s="67"/>
      <c r="D303" s="67"/>
      <c r="E303" s="61"/>
      <c r="F303" s="68"/>
      <c r="G303" s="63"/>
      <c r="H303" s="63"/>
      <c r="I303" s="72" t="s">
        <v>42</v>
      </c>
      <c r="J303" s="73"/>
      <c r="K303" s="73"/>
      <c r="L303" s="73"/>
      <c r="M303" s="73"/>
      <c r="N303" s="73"/>
      <c r="O303" s="73"/>
      <c r="P303" s="74"/>
    </row>
    <row r="304" spans="2:16" ht="12.75" customHeight="1" hidden="1">
      <c r="B304" s="67"/>
      <c r="C304" s="67"/>
      <c r="D304" s="67"/>
      <c r="E304" s="61"/>
      <c r="F304" s="68"/>
      <c r="G304" s="63"/>
      <c r="H304" s="63"/>
      <c r="I304" s="72" t="s">
        <v>43</v>
      </c>
      <c r="J304" s="73"/>
      <c r="K304" s="73"/>
      <c r="L304" s="73"/>
      <c r="M304" s="73"/>
      <c r="N304" s="73"/>
      <c r="O304" s="73"/>
      <c r="P304" s="74"/>
    </row>
    <row r="305" spans="2:16" ht="12.75" customHeight="1" hidden="1">
      <c r="B305" s="67"/>
      <c r="C305" s="67"/>
      <c r="D305" s="67"/>
      <c r="E305" s="61"/>
      <c r="F305" s="76"/>
      <c r="G305" s="63"/>
      <c r="H305" s="63"/>
      <c r="I305" s="77" t="s">
        <v>48</v>
      </c>
      <c r="J305" s="78"/>
      <c r="K305" s="78"/>
      <c r="L305" s="78"/>
      <c r="M305" s="78"/>
      <c r="N305" s="78"/>
      <c r="O305" s="78"/>
      <c r="P305" s="79"/>
    </row>
    <row r="306" spans="1:17" ht="12.75" hidden="1">
      <c r="A306" s="59"/>
      <c r="B306" s="60"/>
      <c r="C306" s="60"/>
      <c r="D306" s="60"/>
      <c r="E306" s="61"/>
      <c r="F306" s="62"/>
      <c r="G306" s="63">
        <v>2008</v>
      </c>
      <c r="H306" s="63">
        <v>2008</v>
      </c>
      <c r="I306" s="64" t="s">
        <v>33</v>
      </c>
      <c r="J306" s="65"/>
      <c r="K306" s="65"/>
      <c r="L306" s="65"/>
      <c r="M306" s="65"/>
      <c r="N306" s="65"/>
      <c r="O306" s="65"/>
      <c r="P306" s="66"/>
      <c r="Q306" s="29"/>
    </row>
    <row r="307" spans="2:17" ht="12.75" hidden="1">
      <c r="B307" s="67"/>
      <c r="C307" s="67"/>
      <c r="D307" s="67"/>
      <c r="E307" s="61"/>
      <c r="F307" s="68"/>
      <c r="G307" s="63"/>
      <c r="H307" s="63"/>
      <c r="I307" s="69" t="s">
        <v>47</v>
      </c>
      <c r="J307" s="70"/>
      <c r="K307" s="70"/>
      <c r="L307" s="70"/>
      <c r="M307" s="70"/>
      <c r="N307" s="70"/>
      <c r="O307" s="70"/>
      <c r="P307" s="71"/>
      <c r="Q307" s="29"/>
    </row>
    <row r="308" spans="2:17" ht="12.75" hidden="1">
      <c r="B308" s="67"/>
      <c r="C308" s="67"/>
      <c r="D308" s="67"/>
      <c r="E308" s="61"/>
      <c r="F308" s="68"/>
      <c r="G308" s="63"/>
      <c r="H308" s="63"/>
      <c r="I308" s="72" t="s">
        <v>35</v>
      </c>
      <c r="J308" s="80"/>
      <c r="K308" s="80"/>
      <c r="L308" s="80"/>
      <c r="M308" s="80"/>
      <c r="N308" s="73"/>
      <c r="O308" s="73"/>
      <c r="P308" s="74"/>
      <c r="Q308" s="29"/>
    </row>
    <row r="309" spans="2:17" ht="12.75" hidden="1">
      <c r="B309" s="67"/>
      <c r="C309" s="67"/>
      <c r="D309" s="67"/>
      <c r="E309" s="61"/>
      <c r="F309" s="68"/>
      <c r="G309" s="63"/>
      <c r="H309" s="63"/>
      <c r="I309" s="72" t="s">
        <v>36</v>
      </c>
      <c r="J309" s="73"/>
      <c r="K309" s="73"/>
      <c r="L309" s="73"/>
      <c r="M309" s="73"/>
      <c r="N309" s="73"/>
      <c r="O309" s="73"/>
      <c r="P309" s="74"/>
      <c r="Q309" s="29"/>
    </row>
    <row r="310" spans="2:16" ht="12.75" hidden="1">
      <c r="B310" s="67"/>
      <c r="C310" s="67"/>
      <c r="D310" s="67"/>
      <c r="E310" s="61"/>
      <c r="F310" s="68"/>
      <c r="G310" s="63"/>
      <c r="H310" s="63"/>
      <c r="I310" s="75" t="s">
        <v>37</v>
      </c>
      <c r="J310" s="73"/>
      <c r="K310" s="81"/>
      <c r="L310" s="73"/>
      <c r="M310" s="73"/>
      <c r="N310" s="73"/>
      <c r="O310" s="73"/>
      <c r="P310" s="74"/>
    </row>
    <row r="311" spans="2:16" ht="12.75" hidden="1">
      <c r="B311" s="67"/>
      <c r="C311" s="67"/>
      <c r="D311" s="67"/>
      <c r="E311" s="61"/>
      <c r="F311" s="68"/>
      <c r="G311" s="63"/>
      <c r="H311" s="63"/>
      <c r="I311" s="72" t="s">
        <v>38</v>
      </c>
      <c r="J311" s="73"/>
      <c r="K311" s="73"/>
      <c r="L311" s="73"/>
      <c r="M311" s="73"/>
      <c r="N311" s="73"/>
      <c r="O311" s="73"/>
      <c r="P311" s="74"/>
    </row>
    <row r="312" spans="2:16" ht="12.75" hidden="1">
      <c r="B312" s="67"/>
      <c r="C312" s="67"/>
      <c r="D312" s="67"/>
      <c r="E312" s="61"/>
      <c r="F312" s="68"/>
      <c r="G312" s="63"/>
      <c r="H312" s="63"/>
      <c r="I312" s="72" t="s">
        <v>42</v>
      </c>
      <c r="J312" s="73"/>
      <c r="K312" s="73"/>
      <c r="L312" s="73"/>
      <c r="M312" s="73"/>
      <c r="N312" s="73"/>
      <c r="O312" s="73"/>
      <c r="P312" s="74"/>
    </row>
    <row r="313" spans="2:16" ht="12.75" hidden="1">
      <c r="B313" s="67"/>
      <c r="C313" s="67"/>
      <c r="D313" s="67"/>
      <c r="E313" s="61"/>
      <c r="F313" s="68"/>
      <c r="G313" s="63"/>
      <c r="H313" s="63"/>
      <c r="I313" s="72" t="s">
        <v>43</v>
      </c>
      <c r="J313" s="73"/>
      <c r="K313" s="73"/>
      <c r="L313" s="73"/>
      <c r="M313" s="73"/>
      <c r="N313" s="73"/>
      <c r="O313" s="73"/>
      <c r="P313" s="74"/>
    </row>
    <row r="314" spans="2:16" ht="12.75" hidden="1">
      <c r="B314" s="67"/>
      <c r="C314" s="67"/>
      <c r="D314" s="67"/>
      <c r="E314" s="61"/>
      <c r="F314" s="76"/>
      <c r="G314" s="63"/>
      <c r="H314" s="63"/>
      <c r="I314" s="77" t="s">
        <v>48</v>
      </c>
      <c r="J314" s="78"/>
      <c r="K314" s="78"/>
      <c r="L314" s="78"/>
      <c r="M314" s="78"/>
      <c r="N314" s="78"/>
      <c r="O314" s="78"/>
      <c r="P314" s="79"/>
    </row>
    <row r="315" spans="1:16" s="4" customFormat="1" ht="15">
      <c r="A315" s="82"/>
      <c r="E315" s="83"/>
      <c r="F315" s="83"/>
      <c r="G315" s="84"/>
      <c r="H315" s="84"/>
      <c r="I315" s="85" t="s">
        <v>33</v>
      </c>
      <c r="J315" s="86">
        <f>J7+J14+J23+J46+J55+J73+J82+J91+J109+J118+J127+J154+J163+J181+J190+J199+J207+J216+J225+J234+J243+J252+J261+J279+J288+J42</f>
        <v>94514048.27</v>
      </c>
      <c r="K315" s="86">
        <f>K7+K14+K23+K46+K55+K73+K82+K91+K109+K118+K127+K154+K163+K181+K190+K199+K207+K216+K225+K234+K243+K252+K261+K279+K288+K42</f>
        <v>694642.47</v>
      </c>
      <c r="L315" s="86">
        <f>L7+L14+L23+L46+L55+L73+L82+L91+L109+L118+L127+L154+L163+L181+L190+L199+L207+L216+L225+L234+L243+L252+L261+L279+L288+L42</f>
        <v>2303988.8</v>
      </c>
      <c r="M315" s="86">
        <f>M7+M14+M23+M46+M55+M73+M82+M91+M109+M118+M127+M154+M163+M181+M190+M199+M207+M216+M225+M234+M243+M252+M261+M279+M288+M42</f>
        <v>11218540</v>
      </c>
      <c r="N315" s="86">
        <f>N7+N14+N23+N46+N55+N73+N82+N91+N109+N118+N127+N154+N163+N181+N190+N199+N207+N216+N225+N234+N243+N252+N261+N279+N288+N42</f>
        <v>34735000</v>
      </c>
      <c r="O315" s="86">
        <f>O7+O14+O23+O46+O55+O73+O82+O91+O109+O118+O127+O154+O163+O181+O190+O199+O207+O216+O225+O234+O243+O252+O261+O279+O288+O42</f>
        <v>24288000</v>
      </c>
      <c r="P315" s="86">
        <f>P7+P14+P23+P46+P55+P73+P82+P91+P109+P118+P127+P154+P163+P181+P190+P199+P207+P216+P225+P234+P243+P252+P261+P279+P288+P42</f>
        <v>21273877</v>
      </c>
    </row>
    <row r="316" spans="1:16" s="4" customFormat="1" ht="15">
      <c r="A316" s="82"/>
      <c r="E316" s="87"/>
      <c r="F316" s="87"/>
      <c r="G316" s="87"/>
      <c r="H316" s="87"/>
      <c r="I316" s="88" t="s">
        <v>34</v>
      </c>
      <c r="J316" s="86">
        <f>J8+J15+J24+J47+J56+J74+J83+J92+J110+J119+J128+J155+J164+J182+J191+J200+J208+J217+J226+J235+J244+J262+J280+J289</f>
        <v>56887095</v>
      </c>
      <c r="K316" s="86">
        <f>K8+K15+K24+K47+K56+K74+K83+K92+K110+K119+K128+K155+K164+K182+K191+K200+K208+K217+K226+K235+K244+K262+K280+K289</f>
        <v>0</v>
      </c>
      <c r="L316" s="86">
        <f>L8+L15+L24+L47+L56+L74+L83+L92+L110+L119+L128+L155+L164+L182+L191+L200+L208+L217+L226+L235+L244+L262+L280+L289</f>
        <v>0</v>
      </c>
      <c r="M316" s="86">
        <f>M8+M15+M24+M47+M56+M74+M83+M92+M110+M119+M128+M155+M164+M182+M191+M200+M208+M217+M226+M235+M244+M262+M280+M289</f>
        <v>4800000</v>
      </c>
      <c r="N316" s="86">
        <f>N8+N15+N24+N47+N56+N74+N83+N92+N110+N119+N128+N155+N164+N182+N191+N200+N208+N217+N226+N235+N244+N262+N280+N289</f>
        <v>20373750</v>
      </c>
      <c r="O316" s="86">
        <f>O8+O15+O24+O47+O56+O74+O83+O92+O110+O119+O128+O155+O164+O182+O191+O200+O208+O217+O226+O235+O244+O262+O280+O289</f>
        <v>16291250</v>
      </c>
      <c r="P316" s="86">
        <f>P8+P15+P24+P47+P56+P74+P83+P92+P110+P119+P128+P155+P164+P182+P191+P200+P208+P217+P226+P235+P244+P262+P280+P289</f>
        <v>15422095</v>
      </c>
    </row>
    <row r="317" spans="1:16" s="4" customFormat="1" ht="15">
      <c r="A317" s="82"/>
      <c r="E317" s="87"/>
      <c r="F317" s="87"/>
      <c r="G317" s="87"/>
      <c r="H317" s="87"/>
      <c r="I317" s="88" t="s">
        <v>38</v>
      </c>
      <c r="J317" s="86">
        <f>J12+J19+J31+J51+J58+J78+J87+J96+J114+J123+J132+J159+J168+J186+J195+J203+J212+J221+J230+J239+J248+J257+J266+J284+J293+J44</f>
        <v>26318953.270000003</v>
      </c>
      <c r="K317" s="86">
        <f>K12+K19+K31+K51+K58+K78+K87+K96+K114+K123+K132+K159+K168+K186+K195+K203+K212+K221+K230+K239+K248+K257+K266+K284+K293+K44</f>
        <v>499642.47000000003</v>
      </c>
      <c r="L317" s="86">
        <f>L12+L19+L31+L51+L58+L78+L87+L96+L114+L123+L132+L159+L168+L186+L195+L203+L212+L221+L230+L239+L248+L257+L266+L284+L293+L44</f>
        <v>2012988.8</v>
      </c>
      <c r="M317" s="86">
        <f>M12+M19+M31+M51+M58+M78+M87+M96+M114+M123+M132+M159+M168+M186+M195+M203+M212+M221+M230+M239+M248+M257+M266+M284+M293</f>
        <v>5543540</v>
      </c>
      <c r="N317" s="86">
        <f>N12+N19+N31+N51+N58+N78+N87+N96+N114+N123+N132+N159+N168+N186+N195+N203+N212+N221+N230+N239+N248+N257+N266+N284+N293</f>
        <v>9618250</v>
      </c>
      <c r="O317" s="86">
        <f>O12+O19+O31+O51+O58+O78+O87+O96+O114+O123+O132+O159+O168+O186+O195+O203+O212+O221+O230+O239+O248+O257+O266+O284+O293</f>
        <v>5265750</v>
      </c>
      <c r="P317" s="86">
        <f>P12+P19+P31+P51+P58+P78+P87+P96+P114+P123+P132+P159+P168+P186+P195+P203+P212+P221+Q242+P239+P248+P257+P266+P284+P293</f>
        <v>2278782</v>
      </c>
    </row>
    <row r="318" spans="1:16" s="4" customFormat="1" ht="15">
      <c r="A318" s="82"/>
      <c r="E318" s="87"/>
      <c r="F318" s="87"/>
      <c r="G318" s="87"/>
      <c r="H318" s="87"/>
      <c r="I318" s="88" t="s">
        <v>39</v>
      </c>
      <c r="J318" s="86">
        <f>J13+J22+J32+J54+J63+J81+J90+J99+J117+J126++J162+J171++J189+J198+J206+J215+J224+J233++J242+J251+J269+J287+J296+J45</f>
        <v>11133000</v>
      </c>
      <c r="K318" s="86">
        <f>K13+K22+K32+K54+K63+K81+K90+K99+K117+K126+K162+K171+K189+K198+K206+K215+K224+K233+K242+K251+K260+K269+K287+K296</f>
        <v>195000</v>
      </c>
      <c r="L318" s="86">
        <f>L13+L22+L32+L54+L63+L81+L90+L99+L117+L126+L162+L171+L189+L198+L206+L215+L224+L233+L242+L251+L260+L269+L287+L296</f>
        <v>291000</v>
      </c>
      <c r="M318" s="86">
        <f>M13+M22+M32+M54+M63+M81+M90+M99+M117+M126+M162+M171+M189+M198+M206+M215+M224+M233+M242+M251+M260+M269+M287+M296</f>
        <v>875000</v>
      </c>
      <c r="N318" s="86">
        <f>N13+N22+N32+N54+N63+N81+N90+N99+N117+N126+N162+N171+N189+N198+N206+N215+N224+N233+N242+N251+N260+N269+N287+N296</f>
        <v>2543000</v>
      </c>
      <c r="O318" s="86">
        <f>O13+O22+O32+O54+O63+O81+O90+O99+O117+O126+O162+O171+O189+O198+O206+O215+O224+O233+O242+O251+O260+O269+O287+O296</f>
        <v>2831000</v>
      </c>
      <c r="P318" s="86">
        <f>P13+P22+P32+P54+P63+P81+P90+P99+P117+P126+P162+P171+P189+P198+P206+P215+Q236+P233+P242+P251+P260+P269+P287+P296</f>
        <v>3816750</v>
      </c>
    </row>
    <row r="319" spans="1:16" ht="15">
      <c r="A319" s="82"/>
      <c r="B319" s="4"/>
      <c r="C319" s="4"/>
      <c r="D319" s="4"/>
      <c r="K319" s="89"/>
      <c r="L319" s="89"/>
      <c r="M319" s="89"/>
      <c r="N319" s="89"/>
      <c r="O319" s="89"/>
      <c r="P319" s="89"/>
    </row>
    <row r="320" spans="1:16" ht="15">
      <c r="A320" s="82"/>
      <c r="B320" s="4"/>
      <c r="C320" s="4"/>
      <c r="D320" s="4"/>
      <c r="K320" s="5"/>
      <c r="L320" s="5"/>
      <c r="M320" s="5"/>
      <c r="N320" s="5"/>
      <c r="O320" s="5"/>
      <c r="P320" s="5"/>
    </row>
    <row r="321" spans="1:16" ht="15">
      <c r="A321" s="82"/>
      <c r="B321" s="4"/>
      <c r="C321" s="4"/>
      <c r="D321" s="4"/>
      <c r="K321" s="5"/>
      <c r="L321" s="5"/>
      <c r="M321" s="5"/>
      <c r="N321" s="5"/>
      <c r="O321" s="5"/>
      <c r="P321" s="5"/>
    </row>
    <row r="322" spans="1:16" s="4" customFormat="1" ht="15">
      <c r="A322" s="82"/>
      <c r="E322" s="3"/>
      <c r="F322" s="3"/>
      <c r="G322" s="90"/>
      <c r="H322" s="90"/>
      <c r="I322" s="90"/>
      <c r="J322" s="91"/>
      <c r="K322" s="91"/>
      <c r="L322" s="91"/>
      <c r="M322" s="91"/>
      <c r="N322" s="91"/>
      <c r="O322" s="91"/>
      <c r="P322" s="91"/>
    </row>
    <row r="323" spans="1:16" s="4" customFormat="1" ht="15">
      <c r="A323" s="82"/>
      <c r="E323" s="3"/>
      <c r="F323" s="3"/>
      <c r="J323" s="92"/>
      <c r="K323" s="91"/>
      <c r="L323" s="91"/>
      <c r="M323" s="91"/>
      <c r="N323" s="91"/>
      <c r="O323" s="91"/>
      <c r="P323" s="91"/>
    </row>
    <row r="324" spans="1:10" ht="15">
      <c r="A324" s="82"/>
      <c r="B324" s="4"/>
      <c r="C324" s="4"/>
      <c r="D324" s="4"/>
      <c r="G324" s="93"/>
      <c r="H324" s="93"/>
      <c r="I324" s="93"/>
      <c r="J324" s="94"/>
    </row>
    <row r="325" spans="1:15" ht="15">
      <c r="A325" s="82"/>
      <c r="B325" s="4"/>
      <c r="C325" s="4"/>
      <c r="D325" s="4"/>
      <c r="G325" s="93"/>
      <c r="H325" s="93"/>
      <c r="I325" s="93"/>
      <c r="J325" s="94"/>
      <c r="O325" s="5"/>
    </row>
    <row r="326" spans="1:16" s="4" customFormat="1" ht="15">
      <c r="A326" s="82"/>
      <c r="E326" s="95"/>
      <c r="F326" s="3"/>
      <c r="G326" s="93"/>
      <c r="H326" s="93"/>
      <c r="I326" s="93"/>
      <c r="J326" s="94"/>
      <c r="K326" s="96"/>
      <c r="L326" s="96"/>
      <c r="M326" s="96"/>
      <c r="N326" s="96"/>
      <c r="O326" s="96"/>
      <c r="P326" s="96"/>
    </row>
    <row r="327" spans="1:17" s="4" customFormat="1" ht="15">
      <c r="A327" s="82"/>
      <c r="E327" s="95"/>
      <c r="F327" s="3"/>
      <c r="G327" s="93"/>
      <c r="H327" s="93"/>
      <c r="I327" s="93"/>
      <c r="J327" s="94"/>
      <c r="K327" s="96"/>
      <c r="L327" s="96"/>
      <c r="M327" s="96"/>
      <c r="N327" s="96"/>
      <c r="O327" s="96"/>
      <c r="P327" s="96"/>
      <c r="Q327" s="29"/>
    </row>
    <row r="328" spans="1:17" ht="27.75" customHeight="1">
      <c r="A328" s="82"/>
      <c r="B328" s="4"/>
      <c r="C328" s="4"/>
      <c r="D328" s="4"/>
      <c r="E328" s="95"/>
      <c r="G328" s="93"/>
      <c r="H328" s="93"/>
      <c r="I328" s="93"/>
      <c r="J328" s="94"/>
      <c r="L328" s="5"/>
      <c r="Q328" s="29"/>
    </row>
    <row r="329" spans="1:17" ht="61.5" customHeight="1">
      <c r="A329" s="82"/>
      <c r="B329" s="97"/>
      <c r="C329" s="4"/>
      <c r="D329" s="29"/>
      <c r="E329" s="98"/>
      <c r="G329" s="93"/>
      <c r="H329" s="93"/>
      <c r="I329" s="93"/>
      <c r="J329" s="94"/>
      <c r="L329" s="5"/>
      <c r="Q329" s="29"/>
    </row>
    <row r="330" spans="1:17" ht="15">
      <c r="A330" s="82"/>
      <c r="B330" s="4"/>
      <c r="C330" s="4"/>
      <c r="D330" s="29"/>
      <c r="E330" s="95"/>
      <c r="G330" s="93"/>
      <c r="H330" s="93"/>
      <c r="I330" s="99"/>
      <c r="J330" s="94"/>
      <c r="L330" s="5"/>
      <c r="Q330" s="29"/>
    </row>
    <row r="331" spans="1:17" ht="16.5" customHeight="1">
      <c r="A331" s="82"/>
      <c r="B331" s="4"/>
      <c r="C331" s="4"/>
      <c r="D331" s="29"/>
      <c r="E331" s="95"/>
      <c r="G331" s="93"/>
      <c r="H331" s="93"/>
      <c r="I331" s="99"/>
      <c r="J331" s="94"/>
      <c r="Q331" s="29"/>
    </row>
    <row r="332" spans="1:17" ht="15">
      <c r="A332" s="82"/>
      <c r="B332" s="4"/>
      <c r="C332" s="4"/>
      <c r="D332" s="29"/>
      <c r="E332" s="95"/>
      <c r="G332" s="93"/>
      <c r="H332" s="93"/>
      <c r="I332" s="99"/>
      <c r="J332" s="94"/>
      <c r="Q332" s="29"/>
    </row>
    <row r="333" spans="1:17" ht="15">
      <c r="A333" s="82"/>
      <c r="B333" s="4"/>
      <c r="C333" s="4"/>
      <c r="D333" s="29"/>
      <c r="E333" s="95"/>
      <c r="G333" s="93"/>
      <c r="H333" s="93"/>
      <c r="I333" s="99"/>
      <c r="J333" s="100"/>
      <c r="Q333" s="29"/>
    </row>
    <row r="334" spans="1:17" ht="15">
      <c r="A334" s="82"/>
      <c r="B334" s="4"/>
      <c r="C334" s="4"/>
      <c r="D334" s="29"/>
      <c r="E334" s="95"/>
      <c r="G334" s="93"/>
      <c r="H334" s="93"/>
      <c r="I334" s="99"/>
      <c r="J334" s="94"/>
      <c r="Q334" s="29"/>
    </row>
    <row r="335" spans="1:14" ht="15">
      <c r="A335" s="82"/>
      <c r="B335" s="4"/>
      <c r="C335" s="4"/>
      <c r="D335" s="29"/>
      <c r="E335" s="101"/>
      <c r="I335" s="29"/>
      <c r="J335" s="94"/>
      <c r="M335" s="5"/>
      <c r="N335" s="5"/>
    </row>
    <row r="336" spans="1:16" ht="15">
      <c r="A336" s="82"/>
      <c r="B336" s="4"/>
      <c r="C336" s="4"/>
      <c r="D336" s="29"/>
      <c r="I336" s="102"/>
      <c r="J336" s="103"/>
      <c r="M336" s="5"/>
      <c r="N336" s="5"/>
      <c r="P336" s="5"/>
    </row>
    <row r="337" spans="1:16" ht="15">
      <c r="A337" s="82"/>
      <c r="B337" s="4"/>
      <c r="C337" s="4"/>
      <c r="D337" s="29"/>
      <c r="M337" s="5"/>
      <c r="N337" s="5"/>
      <c r="P337" s="104"/>
    </row>
    <row r="338" spans="1:16" ht="15">
      <c r="A338" s="82"/>
      <c r="B338" s="4"/>
      <c r="C338" s="4"/>
      <c r="D338" s="29"/>
      <c r="E338" s="95"/>
      <c r="I338" s="29"/>
      <c r="J338" s="58"/>
      <c r="K338" s="5"/>
      <c r="L338" s="5"/>
      <c r="M338" s="5"/>
      <c r="N338" s="5"/>
      <c r="P338" s="104"/>
    </row>
    <row r="339" spans="1:16" ht="15">
      <c r="A339" s="82"/>
      <c r="B339" s="4"/>
      <c r="C339" s="4"/>
      <c r="D339" s="29"/>
      <c r="E339" s="95"/>
      <c r="I339" s="29"/>
      <c r="K339" s="5"/>
      <c r="L339" s="5"/>
      <c r="M339" s="5"/>
      <c r="P339" s="105"/>
    </row>
    <row r="340" spans="1:13" ht="15">
      <c r="A340" s="82"/>
      <c r="B340" s="4"/>
      <c r="C340" s="4"/>
      <c r="D340" s="29"/>
      <c r="E340" s="95"/>
      <c r="I340" s="29"/>
      <c r="K340" s="5"/>
      <c r="L340" s="5"/>
      <c r="M340" s="5"/>
    </row>
    <row r="341" spans="1:13" ht="15">
      <c r="A341" s="82"/>
      <c r="B341" s="4"/>
      <c r="C341" s="4"/>
      <c r="D341" s="29"/>
      <c r="E341" s="95"/>
      <c r="I341" s="29"/>
      <c r="K341" s="5"/>
      <c r="L341" s="5"/>
      <c r="M341" s="5"/>
    </row>
    <row r="342" spans="1:5" ht="15">
      <c r="A342" s="82"/>
      <c r="B342" s="4"/>
      <c r="C342" s="4"/>
      <c r="D342" s="29"/>
      <c r="E342" s="95"/>
    </row>
    <row r="343" spans="1:10" ht="15">
      <c r="A343" s="82"/>
      <c r="B343" s="4"/>
      <c r="C343" s="4"/>
      <c r="D343" s="29"/>
      <c r="E343" s="95"/>
      <c r="J343" s="103"/>
    </row>
    <row r="344" spans="1:5" ht="15">
      <c r="A344" s="82"/>
      <c r="B344" s="4"/>
      <c r="C344" s="4"/>
      <c r="D344" s="29"/>
      <c r="E344" s="95"/>
    </row>
    <row r="345" spans="1:14" ht="15">
      <c r="A345" s="82"/>
      <c r="B345" s="4"/>
      <c r="C345" s="4"/>
      <c r="D345" s="29"/>
      <c r="E345" s="95"/>
      <c r="N345" s="5"/>
    </row>
    <row r="346" spans="1:5" ht="15">
      <c r="A346" s="82"/>
      <c r="B346" s="4"/>
      <c r="C346" s="4"/>
      <c r="D346" s="29"/>
      <c r="E346" s="95"/>
    </row>
    <row r="347" spans="1:14" ht="15">
      <c r="A347" s="82"/>
      <c r="B347" s="4"/>
      <c r="C347" s="4"/>
      <c r="D347" s="29"/>
      <c r="E347" s="95"/>
      <c r="N347" s="5"/>
    </row>
    <row r="348" spans="1:5" ht="15">
      <c r="A348" s="82"/>
      <c r="B348" s="4"/>
      <c r="C348" s="4"/>
      <c r="D348" s="29"/>
      <c r="E348" s="95"/>
    </row>
    <row r="349" spans="1:5" ht="15">
      <c r="A349" s="82"/>
      <c r="B349" s="4"/>
      <c r="C349" s="4"/>
      <c r="D349" s="29"/>
      <c r="E349" s="95"/>
    </row>
    <row r="350" spans="1:4" ht="15">
      <c r="A350" s="82"/>
      <c r="B350" s="4"/>
      <c r="C350" s="4"/>
      <c r="D350" s="29"/>
    </row>
    <row r="351" spans="1:4" ht="15">
      <c r="A351" s="82"/>
      <c r="B351" s="4"/>
      <c r="C351" s="4"/>
      <c r="D351" s="29"/>
    </row>
    <row r="352" spans="1:4" ht="15">
      <c r="A352" s="82"/>
      <c r="B352" s="4"/>
      <c r="C352" s="4"/>
      <c r="D352" s="29"/>
    </row>
    <row r="353" spans="1:4" ht="15">
      <c r="A353" s="82"/>
      <c r="B353" s="4"/>
      <c r="C353" s="4"/>
      <c r="D353" s="29"/>
    </row>
    <row r="354" spans="1:4" ht="15">
      <c r="A354" s="82"/>
      <c r="B354" s="4"/>
      <c r="C354" s="4"/>
      <c r="D354" s="29"/>
    </row>
    <row r="355" spans="1:4" ht="15">
      <c r="A355" s="82"/>
      <c r="B355" s="4"/>
      <c r="C355" s="4"/>
      <c r="D355" s="4"/>
    </row>
    <row r="356" spans="1:4" ht="15">
      <c r="A356" s="82"/>
      <c r="B356" s="4"/>
      <c r="C356" s="4"/>
      <c r="D356" s="4"/>
    </row>
    <row r="357" spans="1:4" ht="15">
      <c r="A357" s="82"/>
      <c r="B357" s="4"/>
      <c r="C357" s="4"/>
      <c r="D357" s="4"/>
    </row>
    <row r="358" spans="1:4" ht="15">
      <c r="A358" s="82"/>
      <c r="B358" s="4"/>
      <c r="C358" s="4"/>
      <c r="D358" s="4"/>
    </row>
    <row r="359" spans="1:4" ht="15">
      <c r="A359" s="82"/>
      <c r="B359" s="4"/>
      <c r="C359" s="4"/>
      <c r="D359" s="4"/>
    </row>
    <row r="360" spans="1:4" ht="15">
      <c r="A360" s="82"/>
      <c r="B360" s="4"/>
      <c r="C360" s="4"/>
      <c r="D360" s="4"/>
    </row>
    <row r="361" spans="1:4" ht="15">
      <c r="A361" s="82"/>
      <c r="B361" s="4"/>
      <c r="C361" s="4"/>
      <c r="D361" s="4"/>
    </row>
    <row r="362" spans="1:4" ht="15">
      <c r="A362" s="82"/>
      <c r="B362" s="4"/>
      <c r="C362" s="4"/>
      <c r="D362" s="4"/>
    </row>
    <row r="363" spans="1:4" ht="15">
      <c r="A363" s="82"/>
      <c r="B363" s="4"/>
      <c r="C363" s="4"/>
      <c r="D363" s="4"/>
    </row>
    <row r="364" spans="1:4" ht="15">
      <c r="A364" s="82"/>
      <c r="B364" s="4"/>
      <c r="C364" s="4"/>
      <c r="D364" s="4"/>
    </row>
    <row r="365" spans="1:4" ht="15">
      <c r="A365" s="82"/>
      <c r="B365" s="4"/>
      <c r="C365" s="4"/>
      <c r="D365" s="4"/>
    </row>
    <row r="366" spans="1:4" ht="15">
      <c r="A366" s="82"/>
      <c r="B366" s="4"/>
      <c r="C366" s="4"/>
      <c r="D366" s="4"/>
    </row>
    <row r="367" spans="1:4" ht="15">
      <c r="A367" s="82"/>
      <c r="B367" s="4"/>
      <c r="C367" s="4"/>
      <c r="D367" s="4"/>
    </row>
    <row r="368" spans="1:4" ht="15">
      <c r="A368" s="82"/>
      <c r="B368" s="4"/>
      <c r="C368" s="4"/>
      <c r="D368" s="4"/>
    </row>
    <row r="369" spans="1:4" ht="15">
      <c r="A369" s="82"/>
      <c r="B369" s="4"/>
      <c r="C369" s="4"/>
      <c r="D369" s="4"/>
    </row>
    <row r="370" spans="1:4" ht="15">
      <c r="A370" s="82"/>
      <c r="B370" s="4"/>
      <c r="C370" s="4"/>
      <c r="D370" s="4"/>
    </row>
    <row r="371" spans="1:4" ht="15">
      <c r="A371" s="82"/>
      <c r="B371" s="4"/>
      <c r="C371" s="4"/>
      <c r="D371" s="4"/>
    </row>
    <row r="372" spans="1:4" ht="15">
      <c r="A372" s="82"/>
      <c r="B372" s="4"/>
      <c r="C372" s="4"/>
      <c r="D372" s="4"/>
    </row>
    <row r="373" spans="1:4" ht="15">
      <c r="A373" s="82"/>
      <c r="B373" s="4"/>
      <c r="C373" s="4"/>
      <c r="D373" s="4"/>
    </row>
    <row r="374" spans="1:4" ht="15">
      <c r="A374" s="82"/>
      <c r="B374" s="4"/>
      <c r="C374" s="4"/>
      <c r="D374" s="4"/>
    </row>
    <row r="375" spans="1:4" ht="15">
      <c r="A375" s="82"/>
      <c r="B375" s="4"/>
      <c r="C375" s="4"/>
      <c r="D375" s="4"/>
    </row>
    <row r="376" spans="1:4" ht="15">
      <c r="A376" s="82"/>
      <c r="B376" s="4"/>
      <c r="C376" s="4"/>
      <c r="D376" s="4"/>
    </row>
    <row r="377" spans="1:4" ht="15">
      <c r="A377" s="82"/>
      <c r="B377" s="4"/>
      <c r="C377" s="4"/>
      <c r="D377" s="4"/>
    </row>
    <row r="378" spans="1:4" ht="15">
      <c r="A378" s="82"/>
      <c r="B378" s="4"/>
      <c r="C378" s="4"/>
      <c r="D378" s="4"/>
    </row>
    <row r="379" spans="1:4" ht="15">
      <c r="A379" s="82"/>
      <c r="B379" s="4"/>
      <c r="C379" s="4"/>
      <c r="D379" s="4"/>
    </row>
    <row r="380" spans="1:4" ht="15">
      <c r="A380" s="82"/>
      <c r="B380" s="4"/>
      <c r="C380" s="4"/>
      <c r="D380" s="4"/>
    </row>
    <row r="381" spans="1:4" ht="15">
      <c r="A381" s="82"/>
      <c r="B381" s="4"/>
      <c r="C381" s="4"/>
      <c r="D381" s="4"/>
    </row>
    <row r="382" spans="1:4" ht="15">
      <c r="A382" s="82"/>
      <c r="B382" s="4"/>
      <c r="C382" s="4"/>
      <c r="D382" s="4"/>
    </row>
    <row r="383" spans="1:4" ht="15">
      <c r="A383" s="82"/>
      <c r="B383" s="4"/>
      <c r="C383" s="4"/>
      <c r="D383" s="4"/>
    </row>
    <row r="384" spans="1:4" ht="15">
      <c r="A384" s="82"/>
      <c r="B384" s="4"/>
      <c r="C384" s="4"/>
      <c r="D384" s="4"/>
    </row>
    <row r="385" spans="1:4" ht="15">
      <c r="A385" s="82"/>
      <c r="B385" s="4"/>
      <c r="C385" s="4"/>
      <c r="D385" s="4"/>
    </row>
    <row r="386" spans="1:4" ht="15">
      <c r="A386" s="82"/>
      <c r="B386" s="4"/>
      <c r="C386" s="4"/>
      <c r="D386" s="4"/>
    </row>
    <row r="387" spans="1:4" ht="15">
      <c r="A387" s="82"/>
      <c r="B387" s="4"/>
      <c r="C387" s="4"/>
      <c r="D387" s="4"/>
    </row>
    <row r="388" spans="1:4" ht="15">
      <c r="A388" s="82"/>
      <c r="B388" s="4"/>
      <c r="C388" s="4"/>
      <c r="D388" s="4"/>
    </row>
    <row r="389" spans="1:4" ht="15">
      <c r="A389" s="82"/>
      <c r="B389" s="4"/>
      <c r="C389" s="4"/>
      <c r="D389" s="4"/>
    </row>
    <row r="390" spans="1:4" ht="15">
      <c r="A390" s="82"/>
      <c r="B390" s="4"/>
      <c r="C390" s="4"/>
      <c r="D390" s="4"/>
    </row>
    <row r="391" spans="1:4" ht="15">
      <c r="A391" s="82"/>
      <c r="B391" s="4"/>
      <c r="C391" s="4"/>
      <c r="D391" s="4"/>
    </row>
    <row r="392" spans="1:4" ht="15">
      <c r="A392" s="82"/>
      <c r="B392" s="4"/>
      <c r="C392" s="4"/>
      <c r="D392" s="4"/>
    </row>
    <row r="393" spans="1:4" ht="15">
      <c r="A393" s="82"/>
      <c r="B393" s="4"/>
      <c r="C393" s="4"/>
      <c r="D393" s="4"/>
    </row>
    <row r="394" spans="1:4" ht="15">
      <c r="A394" s="82"/>
      <c r="B394" s="4"/>
      <c r="C394" s="4"/>
      <c r="D394" s="4"/>
    </row>
    <row r="395" spans="1:4" ht="15">
      <c r="A395" s="82"/>
      <c r="B395" s="4"/>
      <c r="C395" s="4"/>
      <c r="D395" s="4"/>
    </row>
    <row r="396" spans="1:4" ht="15">
      <c r="A396" s="82"/>
      <c r="B396" s="4"/>
      <c r="C396" s="4"/>
      <c r="D396" s="4"/>
    </row>
    <row r="397" spans="1:4" ht="15">
      <c r="A397" s="82"/>
      <c r="B397" s="4"/>
      <c r="C397" s="4"/>
      <c r="D397" s="4"/>
    </row>
    <row r="398" spans="1:4" ht="15">
      <c r="A398" s="82"/>
      <c r="B398" s="4"/>
      <c r="C398" s="4"/>
      <c r="D398" s="4"/>
    </row>
    <row r="399" spans="1:4" ht="15">
      <c r="A399" s="82"/>
      <c r="B399" s="4"/>
      <c r="C399" s="4"/>
      <c r="D399" s="4"/>
    </row>
    <row r="400" spans="1:4" ht="15">
      <c r="A400" s="82"/>
      <c r="B400" s="4"/>
      <c r="C400" s="4"/>
      <c r="D400" s="4"/>
    </row>
    <row r="401" spans="1:4" ht="15">
      <c r="A401" s="82"/>
      <c r="B401" s="4"/>
      <c r="C401" s="4"/>
      <c r="D401" s="4"/>
    </row>
    <row r="402" spans="1:4" ht="15">
      <c r="A402" s="82"/>
      <c r="B402" s="4"/>
      <c r="C402" s="4"/>
      <c r="D402" s="4"/>
    </row>
    <row r="403" spans="1:4" ht="15">
      <c r="A403" s="82"/>
      <c r="B403" s="4"/>
      <c r="C403" s="4"/>
      <c r="D403" s="4"/>
    </row>
    <row r="404" spans="1:4" ht="15">
      <c r="A404" s="82"/>
      <c r="B404" s="4"/>
      <c r="C404" s="4"/>
      <c r="D404" s="4"/>
    </row>
    <row r="405" spans="1:4" ht="15">
      <c r="A405" s="82"/>
      <c r="B405" s="4"/>
      <c r="C405" s="4"/>
      <c r="D405" s="4"/>
    </row>
    <row r="406" spans="1:4" ht="15">
      <c r="A406" s="82"/>
      <c r="B406" s="4"/>
      <c r="C406" s="4"/>
      <c r="D406" s="4"/>
    </row>
    <row r="407" spans="1:4" ht="15">
      <c r="A407" s="82"/>
      <c r="B407" s="4"/>
      <c r="C407" s="4"/>
      <c r="D407" s="4"/>
    </row>
    <row r="408" spans="1:4" ht="15">
      <c r="A408" s="82"/>
      <c r="B408" s="4"/>
      <c r="C408" s="4"/>
      <c r="D408" s="4"/>
    </row>
    <row r="409" spans="1:4" ht="15">
      <c r="A409" s="82"/>
      <c r="B409" s="4"/>
      <c r="C409" s="4"/>
      <c r="D409" s="4"/>
    </row>
    <row r="410" spans="1:4" ht="15">
      <c r="A410" s="82"/>
      <c r="B410" s="4"/>
      <c r="C410" s="4"/>
      <c r="D410" s="4"/>
    </row>
    <row r="411" spans="1:4" ht="15">
      <c r="A411" s="82"/>
      <c r="B411" s="4"/>
      <c r="C411" s="4"/>
      <c r="D411" s="4"/>
    </row>
    <row r="412" spans="1:4" ht="15">
      <c r="A412" s="82"/>
      <c r="B412" s="4"/>
      <c r="C412" s="4"/>
      <c r="D412" s="4"/>
    </row>
    <row r="413" spans="1:4" ht="15">
      <c r="A413" s="82"/>
      <c r="B413" s="4"/>
      <c r="C413" s="4"/>
      <c r="D413" s="4"/>
    </row>
    <row r="414" spans="1:4" ht="15">
      <c r="A414" s="82"/>
      <c r="B414" s="4"/>
      <c r="C414" s="4"/>
      <c r="D414" s="4"/>
    </row>
    <row r="415" spans="1:4" ht="15">
      <c r="A415" s="82"/>
      <c r="B415" s="4"/>
      <c r="C415" s="4"/>
      <c r="D415" s="4"/>
    </row>
    <row r="416" spans="1:4" ht="15">
      <c r="A416" s="82"/>
      <c r="B416" s="4"/>
      <c r="C416" s="4"/>
      <c r="D416" s="4"/>
    </row>
    <row r="417" spans="1:4" ht="15">
      <c r="A417" s="82"/>
      <c r="B417" s="4"/>
      <c r="C417" s="4"/>
      <c r="D417" s="4"/>
    </row>
    <row r="418" spans="1:4" ht="15">
      <c r="A418" s="82"/>
      <c r="B418" s="4"/>
      <c r="C418" s="4"/>
      <c r="D418" s="4"/>
    </row>
    <row r="419" spans="1:4" ht="15">
      <c r="A419" s="82"/>
      <c r="B419" s="4"/>
      <c r="C419" s="4"/>
      <c r="D419" s="4"/>
    </row>
    <row r="420" spans="1:4" ht="15">
      <c r="A420" s="82"/>
      <c r="B420" s="4"/>
      <c r="C420" s="4"/>
      <c r="D420" s="4"/>
    </row>
    <row r="421" spans="1:4" ht="15">
      <c r="A421" s="82"/>
      <c r="B421" s="4"/>
      <c r="C421" s="4"/>
      <c r="D421" s="4"/>
    </row>
    <row r="422" spans="1:4" ht="15">
      <c r="A422" s="82"/>
      <c r="B422" s="4"/>
      <c r="C422" s="4"/>
      <c r="D422" s="4"/>
    </row>
    <row r="423" spans="1:4" ht="15">
      <c r="A423" s="82"/>
      <c r="B423" s="4"/>
      <c r="C423" s="4"/>
      <c r="D423" s="4"/>
    </row>
    <row r="424" spans="1:4" ht="15">
      <c r="A424" s="82"/>
      <c r="B424" s="4"/>
      <c r="C424" s="4"/>
      <c r="D424" s="4"/>
    </row>
    <row r="425" spans="1:4" ht="15">
      <c r="A425" s="82"/>
      <c r="B425" s="4"/>
      <c r="C425" s="4"/>
      <c r="D425" s="4"/>
    </row>
    <row r="426" spans="1:4" ht="15">
      <c r="A426" s="82"/>
      <c r="B426" s="4"/>
      <c r="C426" s="4"/>
      <c r="D426" s="4"/>
    </row>
    <row r="427" spans="1:4" ht="15">
      <c r="A427" s="82"/>
      <c r="B427" s="4"/>
      <c r="C427" s="4"/>
      <c r="D427" s="4"/>
    </row>
    <row r="428" spans="1:4" ht="15">
      <c r="A428" s="82"/>
      <c r="B428" s="4"/>
      <c r="C428" s="4"/>
      <c r="D428" s="4"/>
    </row>
    <row r="429" spans="1:4" ht="15">
      <c r="A429" s="82"/>
      <c r="B429" s="4"/>
      <c r="C429" s="4"/>
      <c r="D429" s="4"/>
    </row>
    <row r="430" spans="1:4" ht="15">
      <c r="A430" s="82"/>
      <c r="B430" s="4"/>
      <c r="C430" s="4"/>
      <c r="D430" s="4"/>
    </row>
    <row r="431" spans="1:4" ht="15">
      <c r="A431" s="82"/>
      <c r="B431" s="4"/>
      <c r="C431" s="4"/>
      <c r="D431" s="4"/>
    </row>
    <row r="432" spans="1:4" ht="15">
      <c r="A432" s="82"/>
      <c r="B432" s="4"/>
      <c r="C432" s="4"/>
      <c r="D432" s="4"/>
    </row>
    <row r="433" spans="1:4" ht="15">
      <c r="A433" s="82"/>
      <c r="B433" s="4"/>
      <c r="C433" s="4"/>
      <c r="D433" s="4"/>
    </row>
    <row r="434" spans="1:4" ht="15">
      <c r="A434" s="82"/>
      <c r="B434" s="4"/>
      <c r="C434" s="4"/>
      <c r="D434" s="4"/>
    </row>
    <row r="435" spans="1:4" ht="15">
      <c r="A435" s="82"/>
      <c r="B435" s="4"/>
      <c r="C435" s="4"/>
      <c r="D435" s="4"/>
    </row>
    <row r="436" spans="1:4" ht="15">
      <c r="A436" s="82"/>
      <c r="B436" s="4"/>
      <c r="C436" s="4"/>
      <c r="D436" s="4"/>
    </row>
    <row r="437" spans="1:4" ht="15">
      <c r="A437" s="82"/>
      <c r="B437" s="4"/>
      <c r="C437" s="4"/>
      <c r="D437" s="4"/>
    </row>
  </sheetData>
  <mergeCells count="322">
    <mergeCell ref="O1:P1"/>
    <mergeCell ref="B2:P3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P4"/>
    <mergeCell ref="G6:H6"/>
    <mergeCell ref="A7:A13"/>
    <mergeCell ref="B7:B13"/>
    <mergeCell ref="C7:C13"/>
    <mergeCell ref="D7:D13"/>
    <mergeCell ref="E7:E13"/>
    <mergeCell ref="F7:F13"/>
    <mergeCell ref="G7:G13"/>
    <mergeCell ref="H7:H13"/>
    <mergeCell ref="A14:A22"/>
    <mergeCell ref="B14:B22"/>
    <mergeCell ref="C14:C22"/>
    <mergeCell ref="D14:D22"/>
    <mergeCell ref="E14:E22"/>
    <mergeCell ref="F14:F22"/>
    <mergeCell ref="G14:G22"/>
    <mergeCell ref="H14:H22"/>
    <mergeCell ref="A23:A32"/>
    <mergeCell ref="B23:B32"/>
    <mergeCell ref="C23:C32"/>
    <mergeCell ref="D23:D32"/>
    <mergeCell ref="E23:E32"/>
    <mergeCell ref="F23:F32"/>
    <mergeCell ref="G23:G32"/>
    <mergeCell ref="H23:H32"/>
    <mergeCell ref="E33:E41"/>
    <mergeCell ref="G33:G41"/>
    <mergeCell ref="H33:H41"/>
    <mergeCell ref="A42:A45"/>
    <mergeCell ref="B42:B45"/>
    <mergeCell ref="C42:C45"/>
    <mergeCell ref="D42:D45"/>
    <mergeCell ref="E42:E45"/>
    <mergeCell ref="F42:F45"/>
    <mergeCell ref="G42:G45"/>
    <mergeCell ref="H42:H45"/>
    <mergeCell ref="A46:A54"/>
    <mergeCell ref="B46:B54"/>
    <mergeCell ref="C46:C54"/>
    <mergeCell ref="D46:D54"/>
    <mergeCell ref="E46:E54"/>
    <mergeCell ref="F46:F54"/>
    <mergeCell ref="G46:G54"/>
    <mergeCell ref="H46:H54"/>
    <mergeCell ref="A55:A63"/>
    <mergeCell ref="B55:B63"/>
    <mergeCell ref="C55:C63"/>
    <mergeCell ref="D55:D63"/>
    <mergeCell ref="E55:E63"/>
    <mergeCell ref="F55:F63"/>
    <mergeCell ref="G55:G63"/>
    <mergeCell ref="H55:H63"/>
    <mergeCell ref="A64:A72"/>
    <mergeCell ref="B64:B72"/>
    <mergeCell ref="C64:C72"/>
    <mergeCell ref="D64:D72"/>
    <mergeCell ref="E64:E72"/>
    <mergeCell ref="F64:F72"/>
    <mergeCell ref="G64:G72"/>
    <mergeCell ref="H64:H72"/>
    <mergeCell ref="A73:A81"/>
    <mergeCell ref="B73:B81"/>
    <mergeCell ref="C73:C81"/>
    <mergeCell ref="D73:D81"/>
    <mergeCell ref="E73:E81"/>
    <mergeCell ref="F73:F81"/>
    <mergeCell ref="G73:G81"/>
    <mergeCell ref="H73:H81"/>
    <mergeCell ref="A82:A90"/>
    <mergeCell ref="B82:B90"/>
    <mergeCell ref="C82:C90"/>
    <mergeCell ref="D82:D90"/>
    <mergeCell ref="E82:E90"/>
    <mergeCell ref="F82:F90"/>
    <mergeCell ref="G82:G90"/>
    <mergeCell ref="H82:H90"/>
    <mergeCell ref="A91:A99"/>
    <mergeCell ref="B91:B99"/>
    <mergeCell ref="C91:C99"/>
    <mergeCell ref="D91:D99"/>
    <mergeCell ref="E91:E99"/>
    <mergeCell ref="F91:F99"/>
    <mergeCell ref="G91:G99"/>
    <mergeCell ref="H91:H99"/>
    <mergeCell ref="A100:A108"/>
    <mergeCell ref="B100:B108"/>
    <mergeCell ref="C100:C108"/>
    <mergeCell ref="D100:D108"/>
    <mergeCell ref="E100:E108"/>
    <mergeCell ref="G100:G108"/>
    <mergeCell ref="H100:H108"/>
    <mergeCell ref="A109:A117"/>
    <mergeCell ref="B109:B117"/>
    <mergeCell ref="C109:C117"/>
    <mergeCell ref="D109:D117"/>
    <mergeCell ref="E109:E117"/>
    <mergeCell ref="F109:F117"/>
    <mergeCell ref="G109:G117"/>
    <mergeCell ref="H109:H117"/>
    <mergeCell ref="A118:A126"/>
    <mergeCell ref="B118:B126"/>
    <mergeCell ref="C118:C126"/>
    <mergeCell ref="D118:D126"/>
    <mergeCell ref="E118:E126"/>
    <mergeCell ref="F118:F126"/>
    <mergeCell ref="G118:G126"/>
    <mergeCell ref="H118:H126"/>
    <mergeCell ref="A127:A135"/>
    <mergeCell ref="B127:B135"/>
    <mergeCell ref="C127:C135"/>
    <mergeCell ref="D127:D135"/>
    <mergeCell ref="E127:E135"/>
    <mergeCell ref="F127:F135"/>
    <mergeCell ref="G127:G135"/>
    <mergeCell ref="H127:H135"/>
    <mergeCell ref="A136:A144"/>
    <mergeCell ref="B136:B144"/>
    <mergeCell ref="C136:C144"/>
    <mergeCell ref="D136:D144"/>
    <mergeCell ref="E136:E144"/>
    <mergeCell ref="G136:G144"/>
    <mergeCell ref="H136:H144"/>
    <mergeCell ref="A145:A153"/>
    <mergeCell ref="B145:B153"/>
    <mergeCell ref="C145:C153"/>
    <mergeCell ref="D145:D153"/>
    <mergeCell ref="E145:E153"/>
    <mergeCell ref="F145:F153"/>
    <mergeCell ref="G145:G153"/>
    <mergeCell ref="H145:H153"/>
    <mergeCell ref="A154:A162"/>
    <mergeCell ref="B154:B162"/>
    <mergeCell ref="C154:C162"/>
    <mergeCell ref="D154:D162"/>
    <mergeCell ref="E154:E162"/>
    <mergeCell ref="F154:F162"/>
    <mergeCell ref="G154:G162"/>
    <mergeCell ref="H154:H162"/>
    <mergeCell ref="A163:A171"/>
    <mergeCell ref="B163:B171"/>
    <mergeCell ref="C163:C171"/>
    <mergeCell ref="D163:D171"/>
    <mergeCell ref="E163:E171"/>
    <mergeCell ref="F163:F171"/>
    <mergeCell ref="G163:G171"/>
    <mergeCell ref="H163:H171"/>
    <mergeCell ref="A172:A180"/>
    <mergeCell ref="B172:B180"/>
    <mergeCell ref="C172:C180"/>
    <mergeCell ref="D172:D180"/>
    <mergeCell ref="E172:E180"/>
    <mergeCell ref="F172:F180"/>
    <mergeCell ref="G172:G180"/>
    <mergeCell ref="H172:H180"/>
    <mergeCell ref="A181:A189"/>
    <mergeCell ref="B181:B189"/>
    <mergeCell ref="C181:C189"/>
    <mergeCell ref="D181:D189"/>
    <mergeCell ref="E181:E189"/>
    <mergeCell ref="F181:F189"/>
    <mergeCell ref="G181:G189"/>
    <mergeCell ref="H181:H189"/>
    <mergeCell ref="A190:A198"/>
    <mergeCell ref="B190:B198"/>
    <mergeCell ref="C190:C198"/>
    <mergeCell ref="D190:D198"/>
    <mergeCell ref="E190:E198"/>
    <mergeCell ref="F190:F198"/>
    <mergeCell ref="G190:G198"/>
    <mergeCell ref="H190:H198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207:A215"/>
    <mergeCell ref="B207:B215"/>
    <mergeCell ref="C207:C215"/>
    <mergeCell ref="D207:D215"/>
    <mergeCell ref="E207:E215"/>
    <mergeCell ref="F207:F215"/>
    <mergeCell ref="G207:G215"/>
    <mergeCell ref="H207:H215"/>
    <mergeCell ref="U207:U215"/>
    <mergeCell ref="W207:W215"/>
    <mergeCell ref="X207:X215"/>
    <mergeCell ref="AK207:AK215"/>
    <mergeCell ref="AM207:AM215"/>
    <mergeCell ref="AN207:AN215"/>
    <mergeCell ref="BA207:BA215"/>
    <mergeCell ref="BC207:BC215"/>
    <mergeCell ref="BD207:BD215"/>
    <mergeCell ref="BQ207:BQ215"/>
    <mergeCell ref="BS207:BS215"/>
    <mergeCell ref="BT207:BT215"/>
    <mergeCell ref="CG207:CG215"/>
    <mergeCell ref="CI207:CI215"/>
    <mergeCell ref="CJ207:CJ215"/>
    <mergeCell ref="CW207:CW215"/>
    <mergeCell ref="CY207:CY215"/>
    <mergeCell ref="CZ207:CZ215"/>
    <mergeCell ref="DM207:DM215"/>
    <mergeCell ref="DO207:DO215"/>
    <mergeCell ref="DP207:DP215"/>
    <mergeCell ref="EC207:EC215"/>
    <mergeCell ref="EE207:EE215"/>
    <mergeCell ref="EF207:EF215"/>
    <mergeCell ref="ES207:ES215"/>
    <mergeCell ref="EU207:EU215"/>
    <mergeCell ref="EV207:EV215"/>
    <mergeCell ref="FI207:FI215"/>
    <mergeCell ref="FK207:FK215"/>
    <mergeCell ref="FL207:FL215"/>
    <mergeCell ref="FY207:FY215"/>
    <mergeCell ref="GA207:GA215"/>
    <mergeCell ref="GB207:GB215"/>
    <mergeCell ref="GO207:GO215"/>
    <mergeCell ref="GQ207:GQ215"/>
    <mergeCell ref="GR207:GR215"/>
    <mergeCell ref="HE207:HE215"/>
    <mergeCell ref="HG207:HG215"/>
    <mergeCell ref="HH207:HH215"/>
    <mergeCell ref="HU207:HU215"/>
    <mergeCell ref="HW207:HW215"/>
    <mergeCell ref="HX207:HX215"/>
    <mergeCell ref="IK207:IK215"/>
    <mergeCell ref="IM207:IM215"/>
    <mergeCell ref="IN207:IN215"/>
    <mergeCell ref="A216:A224"/>
    <mergeCell ref="B216:B224"/>
    <mergeCell ref="C216:C224"/>
    <mergeCell ref="D216:D224"/>
    <mergeCell ref="E216:E224"/>
    <mergeCell ref="F216:F224"/>
    <mergeCell ref="G216:G224"/>
    <mergeCell ref="H216:H224"/>
    <mergeCell ref="A225:A233"/>
    <mergeCell ref="B225:B233"/>
    <mergeCell ref="C225:C233"/>
    <mergeCell ref="D225:D233"/>
    <mergeCell ref="E225:E233"/>
    <mergeCell ref="F225:F233"/>
    <mergeCell ref="G225:G233"/>
    <mergeCell ref="H225:H233"/>
    <mergeCell ref="A234:A242"/>
    <mergeCell ref="B234:B242"/>
    <mergeCell ref="C234:C242"/>
    <mergeCell ref="D234:D242"/>
    <mergeCell ref="E234:E242"/>
    <mergeCell ref="F234:F242"/>
    <mergeCell ref="G234:G242"/>
    <mergeCell ref="H234:H242"/>
    <mergeCell ref="A243:A251"/>
    <mergeCell ref="B243:B251"/>
    <mergeCell ref="C243:C251"/>
    <mergeCell ref="D243:D251"/>
    <mergeCell ref="E243:E251"/>
    <mergeCell ref="F243:F251"/>
    <mergeCell ref="G243:G251"/>
    <mergeCell ref="H243:H251"/>
    <mergeCell ref="A252:A260"/>
    <mergeCell ref="B252:B260"/>
    <mergeCell ref="C252:C260"/>
    <mergeCell ref="D252:D260"/>
    <mergeCell ref="E252:E260"/>
    <mergeCell ref="F252:F260"/>
    <mergeCell ref="G252:G260"/>
    <mergeCell ref="H252:H260"/>
    <mergeCell ref="A261:A269"/>
    <mergeCell ref="B261:B269"/>
    <mergeCell ref="C261:C269"/>
    <mergeCell ref="D261:D269"/>
    <mergeCell ref="E261:E269"/>
    <mergeCell ref="F261:F269"/>
    <mergeCell ref="G261:G269"/>
    <mergeCell ref="H261:H269"/>
    <mergeCell ref="A270:A278"/>
    <mergeCell ref="B270:B278"/>
    <mergeCell ref="C270:C278"/>
    <mergeCell ref="D270:D278"/>
    <mergeCell ref="E270:E278"/>
    <mergeCell ref="G270:G278"/>
    <mergeCell ref="H270:H278"/>
    <mergeCell ref="A279:A287"/>
    <mergeCell ref="B279:B287"/>
    <mergeCell ref="C279:C287"/>
    <mergeCell ref="D279:D287"/>
    <mergeCell ref="E279:E287"/>
    <mergeCell ref="F279:F287"/>
    <mergeCell ref="G279:G287"/>
    <mergeCell ref="H279:H287"/>
    <mergeCell ref="A288:A296"/>
    <mergeCell ref="B288:B296"/>
    <mergeCell ref="C288:C296"/>
    <mergeCell ref="D288:D296"/>
    <mergeCell ref="E288:E296"/>
    <mergeCell ref="F288:F296"/>
    <mergeCell ref="G288:G296"/>
    <mergeCell ref="H288:H296"/>
    <mergeCell ref="E297:E305"/>
    <mergeCell ref="G297:G305"/>
    <mergeCell ref="H297:H305"/>
    <mergeCell ref="E306:E314"/>
    <mergeCell ref="G306:G314"/>
    <mergeCell ref="H306:H314"/>
    <mergeCell ref="G315:H315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scale="54"/>
  <rowBreaks count="2" manualBreakCount="2">
    <brk id="117" max="255" man="1"/>
    <brk id="2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Wójcik</dc:creator>
  <cp:keywords/>
  <dc:description/>
  <cp:lastModifiedBy/>
  <cp:lastPrinted>2008-11-20T15:04:57Z</cp:lastPrinted>
  <dcterms:created xsi:type="dcterms:W3CDTF">2006-02-03T12:05:00Z</dcterms:created>
  <dcterms:modified xsi:type="dcterms:W3CDTF">2008-11-20T15:05:07Z</dcterms:modified>
  <cp:category/>
  <cp:version/>
  <cp:contentType/>
  <cp:contentStatus/>
  <cp:revision>3</cp:revision>
</cp:coreProperties>
</file>