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 1" sheetId="1" r:id="rId1"/>
    <sheet name="zał 2" sheetId="2" r:id="rId2"/>
  </sheets>
  <definedNames>
    <definedName name="Excel_BuiltIn_Print_Area_1_1">'zał 1'!$A$1:$N$110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_xlnm.Print_Area" localSheetId="0">'zał 1'!$A$1:$O$110</definedName>
    <definedName name="_xlnm.Print_Area" localSheetId="1">'zał 2'!$A$1:$Q$74</definedName>
    <definedName name="_xlnm.Print_Titles" localSheetId="0">'zał 1'!$5:$6</definedName>
  </definedNames>
  <calcPr fullCalcOnLoad="1"/>
</workbook>
</file>

<file path=xl/sharedStrings.xml><?xml version="1.0" encoding="utf-8"?>
<sst xmlns="http://schemas.openxmlformats.org/spreadsheetml/2006/main" count="329" uniqueCount="112">
  <si>
    <t>Załącznik Nr 1  do Uchwały Nr XLVII/714/2009  Rady Miejskiej w Barlinku z dnia 29 października 2009 r.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</si>
  <si>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</si>
  <si>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</si>
  <si>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</si>
  <si>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</si>
  <si>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</si>
  <si>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</si>
  <si>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</si>
  <si>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</si>
  <si>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</si>
  <si>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</si>
  <si>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</si>
  <si>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</si>
  <si>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</si>
  <si>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</si>
  <si>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</si>
  <si>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</si>
  <si>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</si>
  <si>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</si>
  <si>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</si>
  <si>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</si>
  <si>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</si>
  <si>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</si>
  <si>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</si>
  <si>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</si>
  <si>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</si>
  <si>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</si>
  <si>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</si>
  <si>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Przedsiębiorstwo Wodociągowo-Kanalizacyjne  "Płonia". sp. zoo</t>
  </si>
  <si>
    <t>Przedsiębiorstwo Wodociągowo 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</si>
  <si>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</si>
  <si>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</si>
  <si>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</si>
  <si>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</si>
  <si>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</si>
  <si>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</si>
  <si>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</si>
  <si>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drogi wojewódzkiej Nr 156 na odcinku Mostkowo-Barlinek planowanego do realizacji przez Województwo Zachodniopomorskie</t>
  </si>
  <si>
    <t>Przebudowa dróg gminnych.</t>
  </si>
  <si>
    <t xml:space="preserve">inne środki </t>
  </si>
  <si>
    <t>FOGR</t>
  </si>
  <si>
    <t>Przebudowa drogi gminnej do Moczydła.</t>
  </si>
  <si>
    <t>Przebudowa ulicy Fabrycznej w Barlinku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</si>
  <si>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</si>
  <si>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</si>
  <si>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</si>
  <si>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</si>
  <si>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</si>
  <si>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t>12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</si>
  <si>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</si>
  <si>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13</t>
  </si>
  <si>
    <t>Przebudowa szatni oraz obiektów sportowych wraz z zagospodarowaniem terenu przy Publicznym Gimnazjum nr 1  w Barlinku.</t>
  </si>
  <si>
    <t>14</t>
  </si>
  <si>
    <t>Termomodernizacja obiektów użyteczności publicznej Powiatu Myśliborskiego</t>
  </si>
  <si>
    <t>15</t>
  </si>
  <si>
    <t>Budowa i modernizacja systemów kanalizacyjnych w zlewni Jeziora Miedwie w tym:                                         a) System Mostkowo,                                b) System Barlinek.</t>
  </si>
  <si>
    <t xml:space="preserve">Gmina Barlinek/Przedsiębiorstwo Wodno- Kanalizacyjne „Płonia” </t>
  </si>
  <si>
    <t>16</t>
  </si>
  <si>
    <t>Budowa sieci wodociągowej i kanalizacyjnej ulicy Fabrycznej w Barlinku.</t>
  </si>
  <si>
    <t>Gmina Barlinek</t>
  </si>
  <si>
    <t>17</t>
  </si>
  <si>
    <t>Zagospodarowanie parku oraz infrastruktury sportowej na cele społeczno kulturalne, rekreacyjne i sportowe wsi Mostkowo.</t>
  </si>
  <si>
    <t>18</t>
  </si>
  <si>
    <t>Zagospodarowanie parku przy ul. Sportowej</t>
  </si>
  <si>
    <t>19</t>
  </si>
  <si>
    <t xml:space="preserve">Budowa promenady wraz z zagospodarowaniem terenów nad Jeziorem Barlineckim przy ul. Jeziornej w Barlinku na cele turystyczno - rekreacyjne. </t>
  </si>
  <si>
    <t>20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</si>
  <si>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</si>
  <si>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</si>
  <si>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21</t>
  </si>
  <si>
    <t>Przebudowa boiska piłkarskiego wraz z zapleczem techniczno -socjalnym przy ul. Sportowej w Barlinku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</si>
  <si>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</si>
  <si>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</si>
  <si>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</si>
  <si>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</si>
  <si>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</si>
  <si>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</si>
  <si>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</si>
  <si>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</si>
  <si>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</si>
  <si>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do  Uchwały Nr XLVII/714/2009 Rady Miejskiej w Barlinku z dnia 29 października 2009 r.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</si>
  <si>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</si>
  <si>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</si>
  <si>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</si>
  <si>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</si>
  <si>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</si>
  <si>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</si>
  <si>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</si>
  <si>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</si>
  <si>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</si>
  <si>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</si>
  <si>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Zaopatrzenie w wodę pitną mieszkańców gminy Barlinek - wg planu rozwoju sieci Przedsiębiorstwo Wodociągowo - Kanalizacyjne  "Płonia". sp. Zoo</t>
  </si>
  <si>
    <t>środki UE</t>
  </si>
  <si>
    <t>Program Rozwoju Obszarów Wiejskich na lata 2007-2013.</t>
  </si>
  <si>
    <t>do 75 % kosztów kwalifkowalnych</t>
  </si>
  <si>
    <t>Regionalny Program Operacyjny Województwa Zachodniopomorskiego na lata 2007-2013.</t>
  </si>
  <si>
    <t>4</t>
  </si>
  <si>
    <t>5</t>
  </si>
  <si>
    <t>zał nr2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</si>
  <si>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</si>
  <si>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</si>
  <si>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</si>
  <si>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</si>
  <si>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</si>
  <si>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</si>
  <si>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14.</t>
  </si>
  <si>
    <t>Przystosowanie budynku byłej szkoły Podstawowej w Dziedzicach dla potrzeb mieszkańców sołectwa Dziedzice.</t>
  </si>
  <si>
    <t>15.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</si>
  <si>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</si>
  <si>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</si>
  <si>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zał nr 2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</si>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</sst>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1" applyNumberFormat="0" applyAlignment="0" applyProtection="0"/>
    <xf numFmtId="0" fontId="8" fillId="17" borderId="2" applyNumberFormat="0" applyAlignment="0" applyProtection="0"/>
    <xf numFmtId="0" fontId="9" fillId="3" borderId="1" applyNumberFormat="0" applyAlignment="0" applyProtection="0"/>
    <xf numFmtId="0" fontId="10" fillId="10" borderId="3" applyNumberFormat="0" applyAlignment="0" applyProtection="0"/>
    <xf numFmtId="0" fontId="11" fillId="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7" applyNumberFormat="0" applyFill="0" applyAlignment="0" applyProtection="0"/>
    <xf numFmtId="0" fontId="19" fillId="26" borderId="2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5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4" borderId="10" applyNumberFormat="0" applyAlignment="0" applyProtection="0"/>
    <xf numFmtId="0" fontId="26" fillId="10" borderId="1" applyNumberFormat="0" applyAlignment="0" applyProtection="0"/>
    <xf numFmtId="0" fontId="27" fillId="2" borderId="3" applyNumberFormat="0" applyAlignment="0" applyProtection="0"/>
    <xf numFmtId="9" fontId="1" fillId="0" borderId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0" fillId="4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right"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 wrapText="1"/>
    </xf>
    <xf numFmtId="0" fontId="36" fillId="0" borderId="16" xfId="0" applyFont="1" applyBorder="1" applyAlignment="1">
      <alignment/>
    </xf>
    <xf numFmtId="0" fontId="36" fillId="17" borderId="17" xfId="0" applyFont="1" applyFill="1" applyBorder="1" applyAlignment="1">
      <alignment horizontal="center" vertical="center" wrapText="1"/>
    </xf>
    <xf numFmtId="3" fontId="36" fillId="17" borderId="17" xfId="0" applyNumberFormat="1" applyFont="1" applyFill="1" applyBorder="1" applyAlignment="1">
      <alignment horizontal="center" vertical="center" wrapText="1"/>
    </xf>
    <xf numFmtId="3" fontId="36" fillId="17" borderId="17" xfId="0" applyNumberFormat="1" applyFont="1" applyFill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right" vertical="center" wrapText="1"/>
    </xf>
    <xf numFmtId="3" fontId="36" fillId="0" borderId="17" xfId="0" applyNumberFormat="1" applyFont="1" applyFill="1" applyBorder="1" applyAlignment="1">
      <alignment horizontal="center"/>
    </xf>
    <xf numFmtId="3" fontId="36" fillId="0" borderId="17" xfId="0" applyNumberFormat="1" applyFont="1" applyFill="1" applyBorder="1" applyAlignment="1">
      <alignment horizontal="right"/>
    </xf>
    <xf numFmtId="4" fontId="36" fillId="0" borderId="0" xfId="0" applyNumberFormat="1" applyFont="1" applyBorder="1" applyAlignment="1">
      <alignment/>
    </xf>
    <xf numFmtId="0" fontId="36" fillId="0" borderId="17" xfId="0" applyFont="1" applyFill="1" applyBorder="1" applyAlignment="1">
      <alignment horizontal="center" wrapText="1"/>
    </xf>
    <xf numFmtId="3" fontId="36" fillId="0" borderId="17" xfId="0" applyNumberFormat="1" applyFont="1" applyBorder="1" applyAlignment="1">
      <alignment horizontal="right"/>
    </xf>
    <xf numFmtId="1" fontId="39" fillId="0" borderId="1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3" fontId="36" fillId="0" borderId="17" xfId="0" applyNumberFormat="1" applyFont="1" applyBorder="1" applyAlignment="1">
      <alignment/>
    </xf>
    <xf numFmtId="3" fontId="36" fillId="0" borderId="17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36" fillId="0" borderId="17" xfId="0" applyNumberFormat="1" applyFont="1" applyBorder="1" applyAlignment="1">
      <alignment horizontal="right" wrapText="1"/>
    </xf>
    <xf numFmtId="1" fontId="39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 horizontal="right"/>
    </xf>
    <xf numFmtId="49" fontId="36" fillId="0" borderId="18" xfId="0" applyNumberFormat="1" applyFont="1" applyBorder="1" applyAlignment="1">
      <alignment/>
    </xf>
    <xf numFmtId="1" fontId="39" fillId="0" borderId="19" xfId="0" applyNumberFormat="1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3" fontId="36" fillId="0" borderId="21" xfId="0" applyNumberFormat="1" applyFont="1" applyBorder="1" applyAlignment="1">
      <alignment horizontal="center" vertical="center" wrapText="1"/>
    </xf>
    <xf numFmtId="3" fontId="36" fillId="0" borderId="22" xfId="0" applyNumberFormat="1" applyFont="1" applyFill="1" applyBorder="1" applyAlignment="1">
      <alignment horizontal="center"/>
    </xf>
    <xf numFmtId="3" fontId="36" fillId="0" borderId="22" xfId="0" applyNumberFormat="1" applyFont="1" applyFill="1" applyBorder="1" applyAlignment="1">
      <alignment horizontal="right"/>
    </xf>
    <xf numFmtId="3" fontId="36" fillId="0" borderId="23" xfId="0" applyNumberFormat="1" applyFont="1" applyFill="1" applyBorder="1" applyAlignment="1">
      <alignment horizontal="right"/>
    </xf>
    <xf numFmtId="1" fontId="39" fillId="0" borderId="15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right"/>
    </xf>
    <xf numFmtId="3" fontId="36" fillId="0" borderId="26" xfId="0" applyNumberFormat="1" applyFont="1" applyFill="1" applyBorder="1" applyAlignment="1">
      <alignment horizontal="right"/>
    </xf>
    <xf numFmtId="3" fontId="36" fillId="0" borderId="15" xfId="0" applyNumberFormat="1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 horizontal="right"/>
    </xf>
    <xf numFmtId="3" fontId="36" fillId="0" borderId="27" xfId="0" applyNumberFormat="1" applyFont="1" applyFill="1" applyBorder="1" applyAlignment="1">
      <alignment horizontal="right"/>
    </xf>
    <xf numFmtId="0" fontId="36" fillId="0" borderId="28" xfId="0" applyFont="1" applyFill="1" applyBorder="1" applyAlignment="1">
      <alignment horizontal="center" vertical="center" wrapText="1"/>
    </xf>
    <xf numFmtId="3" fontId="36" fillId="0" borderId="29" xfId="0" applyNumberFormat="1" applyFont="1" applyBorder="1" applyAlignment="1">
      <alignment horizontal="center" vertical="center" wrapText="1"/>
    </xf>
    <xf numFmtId="3" fontId="36" fillId="0" borderId="30" xfId="0" applyNumberFormat="1" applyFont="1" applyFill="1" applyBorder="1" applyAlignment="1">
      <alignment horizontal="center"/>
    </xf>
    <xf numFmtId="3" fontId="36" fillId="0" borderId="30" xfId="0" applyNumberFormat="1" applyFont="1" applyFill="1" applyBorder="1" applyAlignment="1">
      <alignment horizontal="right"/>
    </xf>
    <xf numFmtId="3" fontId="36" fillId="0" borderId="31" xfId="0" applyNumberFormat="1" applyFont="1" applyFill="1" applyBorder="1" applyAlignment="1">
      <alignment horizontal="right"/>
    </xf>
    <xf numFmtId="3" fontId="36" fillId="0" borderId="32" xfId="0" applyNumberFormat="1" applyFont="1" applyFill="1" applyBorder="1" applyAlignment="1">
      <alignment horizontal="right"/>
    </xf>
    <xf numFmtId="49" fontId="36" fillId="0" borderId="0" xfId="0" applyNumberFormat="1" applyFont="1" applyBorder="1" applyAlignment="1">
      <alignment/>
    </xf>
    <xf numFmtId="0" fontId="41" fillId="0" borderId="33" xfId="0" applyFont="1" applyBorder="1" applyAlignment="1">
      <alignment vertical="center" wrapText="1"/>
    </xf>
    <xf numFmtId="3" fontId="36" fillId="0" borderId="33" xfId="0" applyNumberFormat="1" applyFont="1" applyBorder="1" applyAlignment="1">
      <alignment horizontal="left" vertical="center" wrapText="1"/>
    </xf>
    <xf numFmtId="3" fontId="36" fillId="0" borderId="33" xfId="0" applyNumberFormat="1" applyFont="1" applyFill="1" applyBorder="1" applyAlignment="1">
      <alignment horizontal="center"/>
    </xf>
    <xf numFmtId="3" fontId="36" fillId="0" borderId="33" xfId="0" applyNumberFormat="1" applyFont="1" applyFill="1" applyBorder="1" applyAlignment="1">
      <alignment horizontal="right"/>
    </xf>
    <xf numFmtId="0" fontId="41" fillId="0" borderId="0" xfId="0" applyFont="1" applyBorder="1" applyAlignment="1">
      <alignment vertical="center" wrapText="1"/>
    </xf>
    <xf numFmtId="3" fontId="41" fillId="0" borderId="0" xfId="0" applyNumberFormat="1" applyFont="1" applyBorder="1" applyAlignment="1">
      <alignment vertical="center" wrapText="1"/>
    </xf>
    <xf numFmtId="3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4" fontId="36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vertical="top"/>
    </xf>
    <xf numFmtId="3" fontId="36" fillId="0" borderId="0" xfId="0" applyNumberFormat="1" applyFont="1" applyBorder="1" applyAlignment="1">
      <alignment horizontal="right" wrapText="1"/>
    </xf>
    <xf numFmtId="0" fontId="36" fillId="0" borderId="14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horizontal="right" wrapText="1"/>
    </xf>
    <xf numFmtId="3" fontId="36" fillId="0" borderId="17" xfId="0" applyNumberFormat="1" applyFont="1" applyBorder="1" applyAlignment="1">
      <alignment wrapText="1"/>
    </xf>
    <xf numFmtId="3" fontId="36" fillId="0" borderId="17" xfId="0" applyNumberFormat="1" applyFont="1" applyFill="1" applyBorder="1" applyAlignment="1">
      <alignment wrapText="1"/>
    </xf>
    <xf numFmtId="0" fontId="44" fillId="0" borderId="17" xfId="0" applyFont="1" applyFill="1" applyBorder="1" applyAlignment="1">
      <alignment horizontal="center" wrapText="1"/>
    </xf>
    <xf numFmtId="3" fontId="44" fillId="0" borderId="17" xfId="0" applyNumberFormat="1" applyFont="1" applyBorder="1" applyAlignment="1">
      <alignment wrapText="1"/>
    </xf>
    <xf numFmtId="3" fontId="44" fillId="0" borderId="17" xfId="0" applyNumberFormat="1" applyFont="1" applyFill="1" applyBorder="1" applyAlignment="1">
      <alignment horizontal="right" wrapText="1"/>
    </xf>
    <xf numFmtId="3" fontId="44" fillId="0" borderId="17" xfId="0" applyNumberFormat="1" applyFont="1" applyFill="1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right" wrapText="1"/>
    </xf>
    <xf numFmtId="49" fontId="36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3" fontId="36" fillId="0" borderId="33" xfId="0" applyNumberFormat="1" applyFont="1" applyBorder="1" applyAlignment="1">
      <alignment horizontal="right" vertical="center" wrapText="1"/>
    </xf>
    <xf numFmtId="4" fontId="36" fillId="0" borderId="33" xfId="0" applyNumberFormat="1" applyFont="1" applyFill="1" applyBorder="1" applyAlignment="1">
      <alignment horizontal="center" wrapText="1"/>
    </xf>
    <xf numFmtId="3" fontId="36" fillId="0" borderId="33" xfId="0" applyNumberFormat="1" applyFont="1" applyFill="1" applyBorder="1" applyAlignment="1">
      <alignment horizontal="right" wrapText="1"/>
    </xf>
    <xf numFmtId="3" fontId="41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3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right" wrapText="1"/>
    </xf>
    <xf numFmtId="0" fontId="40" fillId="0" borderId="0" xfId="0" applyFont="1" applyBorder="1" applyAlignment="1">
      <alignment horizontal="left"/>
    </xf>
    <xf numFmtId="4" fontId="36" fillId="0" borderId="0" xfId="0" applyNumberFormat="1" applyFont="1" applyBorder="1" applyAlignment="1">
      <alignment horizontal="center" wrapText="1"/>
    </xf>
    <xf numFmtId="3" fontId="37" fillId="0" borderId="0" xfId="0" applyNumberFormat="1" applyFont="1" applyBorder="1" applyAlignment="1">
      <alignment horizontal="right" vertical="top" wrapText="1"/>
    </xf>
    <xf numFmtId="49" fontId="38" fillId="0" borderId="0" xfId="0" applyNumberFormat="1" applyFont="1" applyBorder="1" applyAlignment="1">
      <alignment horizontal="center" vertical="center"/>
    </xf>
    <xf numFmtId="49" fontId="36" fillId="17" borderId="17" xfId="0" applyNumberFormat="1" applyFont="1" applyFill="1" applyBorder="1" applyAlignment="1">
      <alignment horizontal="center" vertical="center"/>
    </xf>
    <xf numFmtId="0" fontId="36" fillId="17" borderId="17" xfId="0" applyFont="1" applyFill="1" applyBorder="1" applyAlignment="1">
      <alignment horizontal="center" vertical="center"/>
    </xf>
    <xf numFmtId="0" fontId="36" fillId="17" borderId="17" xfId="0" applyFont="1" applyFill="1" applyBorder="1" applyAlignment="1">
      <alignment horizontal="center" vertical="center" wrapText="1"/>
    </xf>
    <xf numFmtId="3" fontId="36" fillId="17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/>
    </xf>
    <xf numFmtId="1" fontId="36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 wrapText="1"/>
    </xf>
    <xf numFmtId="1" fontId="39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right" vertic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wrapText="1"/>
    </xf>
    <xf numFmtId="0" fontId="36" fillId="17" borderId="17" xfId="0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7" xfId="0" applyNumberFormat="1" applyFont="1" applyFill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4"/>
  <sheetViews>
    <sheetView showGridLines="0" defaultGridColor="0" view="pageBreakPreview" zoomScale="90" zoomScaleNormal="50" zoomScaleSheetLayoutView="90" colorId="15" workbookViewId="0" topLeftCell="A1">
      <selection activeCell="A2" sqref="A2"/>
    </sheetView>
  </sheetViews>
  <sheetFormatPr defaultColWidth="9.00390625" defaultRowHeight="12.75"/>
  <cols>
    <col min="1" max="1" width="3.375" style="1" customWidth="1"/>
    <col min="2" max="2" width="6.25390625" style="2" customWidth="1"/>
    <col min="3" max="3" width="7.625" style="2" customWidth="1"/>
    <col min="4" max="4" width="0" style="2" hidden="1" customWidth="1"/>
    <col min="5" max="5" width="45.375" style="3" customWidth="1"/>
    <col min="6" max="6" width="20.00390625" style="4" customWidth="1"/>
    <col min="7" max="8" width="8.75390625" style="5" customWidth="1"/>
    <col min="9" max="9" width="14.00390625" style="6" customWidth="1"/>
    <col min="10" max="10" width="21.12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2" customFormat="1" ht="39.75" customHeight="1">
      <c r="A1" s="9"/>
      <c r="B1" s="10"/>
      <c r="C1" s="10"/>
      <c r="D1" s="10"/>
      <c r="E1" s="3"/>
      <c r="F1" s="10"/>
      <c r="G1" s="5"/>
      <c r="H1" s="5"/>
      <c r="I1" s="6"/>
      <c r="J1" s="7"/>
      <c r="K1" s="11"/>
      <c r="L1" s="11"/>
      <c r="M1" s="110" t="s">
        <v>0</v>
      </c>
      <c r="N1" s="11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6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8.5" customHeight="1">
      <c r="A5" s="112" t="s">
        <v>2</v>
      </c>
      <c r="B5" s="113" t="s">
        <v>3</v>
      </c>
      <c r="C5" s="113" t="s">
        <v>4</v>
      </c>
      <c r="D5" s="113" t="s">
        <v>5</v>
      </c>
      <c r="E5" s="114" t="s">
        <v>6</v>
      </c>
      <c r="F5" s="114" t="s">
        <v>7</v>
      </c>
      <c r="G5" s="114" t="s">
        <v>8</v>
      </c>
      <c r="H5" s="114"/>
      <c r="I5" s="115" t="s">
        <v>9</v>
      </c>
      <c r="J5" s="115" t="s">
        <v>10</v>
      </c>
      <c r="K5" s="115" t="s">
        <v>11</v>
      </c>
      <c r="L5" s="115"/>
      <c r="M5" s="115"/>
      <c r="N5" s="115"/>
    </row>
    <row r="6" spans="1:14" ht="73.5" customHeight="1">
      <c r="A6" s="112"/>
      <c r="B6" s="113"/>
      <c r="C6" s="113"/>
      <c r="D6" s="113"/>
      <c r="E6" s="114"/>
      <c r="F6" s="114"/>
      <c r="G6" s="13" t="s">
        <v>12</v>
      </c>
      <c r="H6" s="13" t="s">
        <v>13</v>
      </c>
      <c r="I6" s="115"/>
      <c r="J6" s="115"/>
      <c r="K6" s="15">
        <v>2009</v>
      </c>
      <c r="L6" s="15">
        <v>2010</v>
      </c>
      <c r="M6" s="15">
        <v>2011</v>
      </c>
      <c r="N6" s="14" t="s">
        <v>14</v>
      </c>
    </row>
    <row r="7" spans="1:14" ht="18" customHeight="1">
      <c r="A7" s="16" t="s">
        <v>15</v>
      </c>
      <c r="B7" s="17" t="s">
        <v>16</v>
      </c>
      <c r="C7" s="17" t="s">
        <v>17</v>
      </c>
      <c r="D7" s="17" t="s">
        <v>18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18" t="s">
        <v>23</v>
      </c>
      <c r="K7" s="18" t="s">
        <v>24</v>
      </c>
      <c r="L7" s="18" t="s">
        <v>25</v>
      </c>
      <c r="M7" s="18" t="s">
        <v>26</v>
      </c>
      <c r="N7" s="18" t="s">
        <v>27</v>
      </c>
    </row>
    <row r="8" spans="1:15" ht="15.75" customHeight="1">
      <c r="A8" s="116" t="s">
        <v>15</v>
      </c>
      <c r="B8" s="117">
        <v>400</v>
      </c>
      <c r="C8" s="117">
        <v>40002</v>
      </c>
      <c r="D8" s="117">
        <v>6050</v>
      </c>
      <c r="E8" s="118" t="s">
        <v>28</v>
      </c>
      <c r="F8" s="118" t="s">
        <v>29</v>
      </c>
      <c r="G8" s="119">
        <v>2004</v>
      </c>
      <c r="H8" s="119">
        <v>2011</v>
      </c>
      <c r="I8" s="19">
        <f aca="true" t="shared" si="0" ref="I8:I15">K8+L8+M8+N8</f>
        <v>4800000</v>
      </c>
      <c r="J8" s="20" t="s">
        <v>30</v>
      </c>
      <c r="K8" s="21">
        <v>2318000</v>
      </c>
      <c r="L8" s="21">
        <v>2159000</v>
      </c>
      <c r="M8" s="21">
        <v>323000</v>
      </c>
      <c r="N8" s="21"/>
      <c r="O8" s="22"/>
    </row>
    <row r="9" spans="1:15" ht="24">
      <c r="A9" s="116"/>
      <c r="B9" s="117"/>
      <c r="C9" s="117"/>
      <c r="D9" s="117"/>
      <c r="E9" s="118"/>
      <c r="F9" s="118"/>
      <c r="G9" s="119"/>
      <c r="H9" s="119"/>
      <c r="I9" s="19">
        <f t="shared" si="0"/>
        <v>1520000</v>
      </c>
      <c r="J9" s="23" t="s">
        <v>31</v>
      </c>
      <c r="K9" s="21">
        <v>400000</v>
      </c>
      <c r="L9" s="21">
        <v>1120000</v>
      </c>
      <c r="M9" s="21"/>
      <c r="N9" s="24"/>
      <c r="O9" s="22"/>
    </row>
    <row r="10" spans="1:15" ht="12">
      <c r="A10" s="116"/>
      <c r="B10" s="117"/>
      <c r="C10" s="117"/>
      <c r="D10" s="117"/>
      <c r="E10" s="118"/>
      <c r="F10" s="118"/>
      <c r="G10" s="119"/>
      <c r="H10" s="119"/>
      <c r="I10" s="19">
        <f t="shared" si="0"/>
        <v>250000</v>
      </c>
      <c r="J10" s="20" t="s">
        <v>32</v>
      </c>
      <c r="K10" s="24"/>
      <c r="L10" s="24">
        <v>250000</v>
      </c>
      <c r="M10" s="24"/>
      <c r="N10" s="24"/>
      <c r="O10" s="22"/>
    </row>
    <row r="11" spans="1:15" ht="12">
      <c r="A11" s="116"/>
      <c r="B11" s="117"/>
      <c r="C11" s="117"/>
      <c r="D11" s="117"/>
      <c r="E11" s="118"/>
      <c r="F11" s="118"/>
      <c r="G11" s="119"/>
      <c r="H11" s="119"/>
      <c r="I11" s="19">
        <f t="shared" si="0"/>
        <v>3030000</v>
      </c>
      <c r="J11" s="20" t="s">
        <v>33</v>
      </c>
      <c r="K11" s="21">
        <v>1918000</v>
      </c>
      <c r="L11" s="21">
        <v>789000</v>
      </c>
      <c r="M11" s="21">
        <v>323000</v>
      </c>
      <c r="N11" s="21"/>
      <c r="O11" s="22"/>
    </row>
    <row r="12" spans="1:15" s="26" customFormat="1" ht="15.75" customHeight="1">
      <c r="A12" s="116" t="s">
        <v>16</v>
      </c>
      <c r="B12" s="120">
        <v>400</v>
      </c>
      <c r="C12" s="120">
        <v>40002</v>
      </c>
      <c r="D12" s="120">
        <v>6050</v>
      </c>
      <c r="E12" s="118" t="s">
        <v>34</v>
      </c>
      <c r="F12" s="118" t="s">
        <v>35</v>
      </c>
      <c r="G12" s="121">
        <v>2007</v>
      </c>
      <c r="H12" s="121">
        <v>2010</v>
      </c>
      <c r="I12" s="19">
        <f t="shared" si="0"/>
        <v>2550000</v>
      </c>
      <c r="J12" s="20" t="s">
        <v>30</v>
      </c>
      <c r="K12" s="21">
        <f>K14</f>
        <v>500000</v>
      </c>
      <c r="L12" s="21">
        <f>L13+L14</f>
        <v>2050000</v>
      </c>
      <c r="M12" s="21"/>
      <c r="N12" s="21"/>
      <c r="O12" s="22"/>
    </row>
    <row r="13" spans="1:15" s="26" customFormat="1" ht="24">
      <c r="A13" s="116"/>
      <c r="B13" s="120"/>
      <c r="C13" s="120"/>
      <c r="D13" s="120"/>
      <c r="E13" s="118"/>
      <c r="F13" s="118"/>
      <c r="G13" s="121"/>
      <c r="H13" s="121"/>
      <c r="I13" s="19">
        <f t="shared" si="0"/>
        <v>0</v>
      </c>
      <c r="J13" s="23" t="s">
        <v>31</v>
      </c>
      <c r="K13" s="21"/>
      <c r="L13" s="21"/>
      <c r="M13" s="21"/>
      <c r="N13" s="21"/>
      <c r="O13" s="22"/>
    </row>
    <row r="14" spans="1:15" s="26" customFormat="1" ht="15" customHeight="1">
      <c r="A14" s="116"/>
      <c r="B14" s="120"/>
      <c r="C14" s="120"/>
      <c r="D14" s="120"/>
      <c r="E14" s="118"/>
      <c r="F14" s="118"/>
      <c r="G14" s="121"/>
      <c r="H14" s="121"/>
      <c r="I14" s="19">
        <f t="shared" si="0"/>
        <v>2550000</v>
      </c>
      <c r="J14" s="20" t="s">
        <v>32</v>
      </c>
      <c r="K14" s="21">
        <v>500000</v>
      </c>
      <c r="L14" s="21">
        <f>2050000</f>
        <v>2050000</v>
      </c>
      <c r="M14" s="21"/>
      <c r="N14" s="21"/>
      <c r="O14" s="22"/>
    </row>
    <row r="15" spans="1:15" s="26" customFormat="1" ht="15.75" customHeight="1">
      <c r="A15" s="116"/>
      <c r="B15" s="120"/>
      <c r="C15" s="120"/>
      <c r="D15" s="120"/>
      <c r="E15" s="118"/>
      <c r="F15" s="118"/>
      <c r="G15" s="121"/>
      <c r="H15" s="121"/>
      <c r="I15" s="19">
        <f t="shared" si="0"/>
        <v>0</v>
      </c>
      <c r="J15" s="20" t="s">
        <v>33</v>
      </c>
      <c r="K15" s="21"/>
      <c r="L15" s="21"/>
      <c r="M15" s="21"/>
      <c r="N15" s="21"/>
      <c r="O15" s="22"/>
    </row>
    <row r="16" spans="1:15" s="26" customFormat="1" ht="16.5" customHeight="1">
      <c r="A16" s="116" t="s">
        <v>17</v>
      </c>
      <c r="B16" s="120">
        <v>600</v>
      </c>
      <c r="C16" s="120">
        <v>60016</v>
      </c>
      <c r="D16" s="120">
        <v>6050</v>
      </c>
      <c r="E16" s="122" t="s">
        <v>36</v>
      </c>
      <c r="F16" s="118" t="s">
        <v>35</v>
      </c>
      <c r="G16" s="121">
        <v>2008</v>
      </c>
      <c r="H16" s="121">
        <v>2010</v>
      </c>
      <c r="I16" s="19">
        <f>K16+L16+M16+N16+16036</f>
        <v>4616036</v>
      </c>
      <c r="J16" s="20" t="s">
        <v>30</v>
      </c>
      <c r="K16" s="24">
        <v>1200000</v>
      </c>
      <c r="L16" s="24">
        <f>L17+L18</f>
        <v>3400000</v>
      </c>
      <c r="M16" s="24"/>
      <c r="N16" s="21"/>
      <c r="O16" s="22"/>
    </row>
    <row r="17" spans="1:15" s="26" customFormat="1" ht="24">
      <c r="A17" s="116"/>
      <c r="B17" s="120"/>
      <c r="C17" s="120"/>
      <c r="D17" s="120"/>
      <c r="E17" s="122"/>
      <c r="F17" s="122"/>
      <c r="G17" s="121"/>
      <c r="H17" s="121"/>
      <c r="I17" s="19">
        <f aca="true" t="shared" si="1" ref="I17:I31">K17+L17+M17+N17</f>
        <v>1100000</v>
      </c>
      <c r="J17" s="23" t="s">
        <v>31</v>
      </c>
      <c r="K17" s="21"/>
      <c r="L17" s="21">
        <v>1100000</v>
      </c>
      <c r="M17" s="21"/>
      <c r="N17" s="21"/>
      <c r="O17" s="22"/>
    </row>
    <row r="18" spans="1:15" s="26" customFormat="1" ht="12">
      <c r="A18" s="116"/>
      <c r="B18" s="120"/>
      <c r="C18" s="120"/>
      <c r="D18" s="120"/>
      <c r="E18" s="122"/>
      <c r="F18" s="122"/>
      <c r="G18" s="121"/>
      <c r="H18" s="121"/>
      <c r="I18" s="19">
        <f t="shared" si="1"/>
        <v>3500000</v>
      </c>
      <c r="J18" s="20" t="s">
        <v>32</v>
      </c>
      <c r="K18" s="27">
        <v>1200000</v>
      </c>
      <c r="L18" s="27">
        <v>2300000</v>
      </c>
      <c r="M18" s="27"/>
      <c r="N18" s="28"/>
      <c r="O18" s="22"/>
    </row>
    <row r="19" spans="1:15" s="26" customFormat="1" ht="12">
      <c r="A19" s="116"/>
      <c r="B19" s="120"/>
      <c r="C19" s="120"/>
      <c r="D19" s="120"/>
      <c r="E19" s="122"/>
      <c r="F19" s="122"/>
      <c r="G19" s="121"/>
      <c r="H19" s="121"/>
      <c r="I19" s="19">
        <f t="shared" si="1"/>
        <v>0</v>
      </c>
      <c r="J19" s="20" t="s">
        <v>33</v>
      </c>
      <c r="K19" s="21"/>
      <c r="L19" s="27"/>
      <c r="M19" s="27"/>
      <c r="N19" s="28"/>
      <c r="O19" s="22"/>
    </row>
    <row r="20" spans="1:15" s="26" customFormat="1" ht="16.5" customHeight="1">
      <c r="A20" s="116" t="s">
        <v>18</v>
      </c>
      <c r="B20" s="120">
        <v>600</v>
      </c>
      <c r="C20" s="120">
        <v>60016</v>
      </c>
      <c r="D20" s="120">
        <v>6050</v>
      </c>
      <c r="E20" s="118" t="s">
        <v>37</v>
      </c>
      <c r="F20" s="118" t="s">
        <v>35</v>
      </c>
      <c r="G20" s="121">
        <v>2009</v>
      </c>
      <c r="H20" s="121">
        <v>2011</v>
      </c>
      <c r="I20" s="19">
        <f t="shared" si="1"/>
        <v>5762590</v>
      </c>
      <c r="J20" s="20" t="s">
        <v>30</v>
      </c>
      <c r="K20" s="24"/>
      <c r="L20" s="24">
        <f>L21+L22</f>
        <v>2881295</v>
      </c>
      <c r="M20" s="24">
        <f>M21+M22</f>
        <v>2881295</v>
      </c>
      <c r="N20" s="21"/>
      <c r="O20" s="22"/>
    </row>
    <row r="21" spans="1:15" s="26" customFormat="1" ht="24">
      <c r="A21" s="116"/>
      <c r="B21" s="120"/>
      <c r="C21" s="120"/>
      <c r="D21" s="120"/>
      <c r="E21" s="118"/>
      <c r="F21" s="118"/>
      <c r="G21" s="121"/>
      <c r="H21" s="121"/>
      <c r="I21" s="19">
        <f t="shared" si="1"/>
        <v>0</v>
      </c>
      <c r="J21" s="23" t="s">
        <v>31</v>
      </c>
      <c r="K21" s="21"/>
      <c r="L21" s="21"/>
      <c r="M21" s="21"/>
      <c r="N21" s="21"/>
      <c r="O21" s="22"/>
    </row>
    <row r="22" spans="1:15" s="26" customFormat="1" ht="12">
      <c r="A22" s="116"/>
      <c r="B22" s="120"/>
      <c r="C22" s="120"/>
      <c r="D22" s="120"/>
      <c r="E22" s="118"/>
      <c r="F22" s="118"/>
      <c r="G22" s="121"/>
      <c r="H22" s="121"/>
      <c r="I22" s="19">
        <f t="shared" si="1"/>
        <v>5762590</v>
      </c>
      <c r="J22" s="20" t="s">
        <v>32</v>
      </c>
      <c r="K22" s="27"/>
      <c r="L22" s="27">
        <f>5762590/2</f>
        <v>2881295</v>
      </c>
      <c r="M22" s="27">
        <f>5762590/2</f>
        <v>2881295</v>
      </c>
      <c r="N22" s="28"/>
      <c r="O22" s="22"/>
    </row>
    <row r="23" spans="1:15" s="26" customFormat="1" ht="12">
      <c r="A23" s="116"/>
      <c r="B23" s="120"/>
      <c r="C23" s="120"/>
      <c r="D23" s="120"/>
      <c r="E23" s="118"/>
      <c r="F23" s="118"/>
      <c r="G23" s="121"/>
      <c r="H23" s="121"/>
      <c r="I23" s="19">
        <f t="shared" si="1"/>
        <v>0</v>
      </c>
      <c r="J23" s="20" t="s">
        <v>33</v>
      </c>
      <c r="K23" s="21"/>
      <c r="L23" s="27"/>
      <c r="M23" s="27"/>
      <c r="N23" s="28"/>
      <c r="O23" s="22"/>
    </row>
    <row r="24" spans="1:15" ht="15.75" customHeight="1">
      <c r="A24" s="116" t="s">
        <v>19</v>
      </c>
      <c r="B24" s="120">
        <v>600</v>
      </c>
      <c r="C24" s="120">
        <v>60016</v>
      </c>
      <c r="D24" s="120">
        <v>6050</v>
      </c>
      <c r="E24" s="118" t="s">
        <v>38</v>
      </c>
      <c r="F24" s="118" t="s">
        <v>35</v>
      </c>
      <c r="G24" s="121">
        <v>2008</v>
      </c>
      <c r="H24" s="121">
        <v>2014</v>
      </c>
      <c r="I24" s="19">
        <f t="shared" si="1"/>
        <v>5790000</v>
      </c>
      <c r="J24" s="20" t="s">
        <v>30</v>
      </c>
      <c r="K24" s="21">
        <f>K26</f>
        <v>290000</v>
      </c>
      <c r="L24" s="21">
        <v>500000</v>
      </c>
      <c r="M24" s="21">
        <v>1000000</v>
      </c>
      <c r="N24" s="21">
        <v>4000000</v>
      </c>
      <c r="O24" s="22"/>
    </row>
    <row r="25" spans="1:15" ht="12">
      <c r="A25" s="116"/>
      <c r="B25" s="120"/>
      <c r="C25" s="120"/>
      <c r="D25" s="120"/>
      <c r="E25" s="118"/>
      <c r="F25" s="118"/>
      <c r="G25" s="121"/>
      <c r="H25" s="121"/>
      <c r="I25" s="19">
        <f t="shared" si="1"/>
        <v>0</v>
      </c>
      <c r="J25" s="20"/>
      <c r="K25" s="21"/>
      <c r="L25" s="21"/>
      <c r="M25" s="21"/>
      <c r="N25" s="21"/>
      <c r="O25" s="22"/>
    </row>
    <row r="26" spans="1:15" ht="12">
      <c r="A26" s="116"/>
      <c r="B26" s="120"/>
      <c r="C26" s="120"/>
      <c r="D26" s="120"/>
      <c r="E26" s="118"/>
      <c r="F26" s="118"/>
      <c r="G26" s="121"/>
      <c r="H26" s="121"/>
      <c r="I26" s="19">
        <f t="shared" si="1"/>
        <v>5790000</v>
      </c>
      <c r="J26" s="20" t="s">
        <v>32</v>
      </c>
      <c r="K26" s="21">
        <v>290000</v>
      </c>
      <c r="L26" s="21">
        <v>500000</v>
      </c>
      <c r="M26" s="21">
        <v>1000000</v>
      </c>
      <c r="N26" s="21">
        <v>4000000</v>
      </c>
      <c r="O26" s="22"/>
    </row>
    <row r="27" spans="1:15" ht="16.5" customHeight="1">
      <c r="A27" s="116"/>
      <c r="B27" s="120"/>
      <c r="C27" s="120"/>
      <c r="D27" s="120"/>
      <c r="E27" s="118"/>
      <c r="F27" s="118"/>
      <c r="G27" s="121"/>
      <c r="H27" s="121"/>
      <c r="I27" s="19" t="e">
        <f t="shared" si="1"/>
        <v>#VALUE!</v>
      </c>
      <c r="J27" s="20" t="s">
        <v>39</v>
      </c>
      <c r="K27" s="21" t="s">
        <v>40</v>
      </c>
      <c r="L27" s="21"/>
      <c r="M27" s="21"/>
      <c r="N27" s="21"/>
      <c r="O27" s="22"/>
    </row>
    <row r="28" spans="1:15" ht="15" customHeight="1">
      <c r="A28" s="116" t="s">
        <v>20</v>
      </c>
      <c r="B28" s="120">
        <v>600</v>
      </c>
      <c r="C28" s="120">
        <v>60016</v>
      </c>
      <c r="D28" s="120">
        <v>6050</v>
      </c>
      <c r="E28" s="118" t="s">
        <v>41</v>
      </c>
      <c r="F28" s="118" t="s">
        <v>35</v>
      </c>
      <c r="G28" s="119">
        <v>2006</v>
      </c>
      <c r="H28" s="119">
        <v>2010</v>
      </c>
      <c r="I28" s="19">
        <f t="shared" si="1"/>
        <v>1785000</v>
      </c>
      <c r="J28" s="20" t="s">
        <v>30</v>
      </c>
      <c r="K28" s="21">
        <f>K30</f>
        <v>285000</v>
      </c>
      <c r="L28" s="21">
        <f>L30</f>
        <v>1500000</v>
      </c>
      <c r="M28" s="21"/>
      <c r="N28" s="21"/>
      <c r="O28" s="22"/>
    </row>
    <row r="29" spans="1:15" ht="24">
      <c r="A29" s="116"/>
      <c r="B29" s="120"/>
      <c r="C29" s="120"/>
      <c r="D29" s="120"/>
      <c r="E29" s="118"/>
      <c r="F29" s="118"/>
      <c r="G29" s="119"/>
      <c r="H29" s="119"/>
      <c r="I29" s="19">
        <f t="shared" si="1"/>
        <v>0</v>
      </c>
      <c r="J29" s="23" t="s">
        <v>31</v>
      </c>
      <c r="K29" s="21"/>
      <c r="L29" s="21"/>
      <c r="M29" s="21"/>
      <c r="N29" s="21"/>
      <c r="O29" s="22"/>
    </row>
    <row r="30" spans="1:15" ht="16.5" customHeight="1">
      <c r="A30" s="116"/>
      <c r="B30" s="120"/>
      <c r="C30" s="120"/>
      <c r="D30" s="120"/>
      <c r="E30" s="118"/>
      <c r="F30" s="118"/>
      <c r="G30" s="119"/>
      <c r="H30" s="119"/>
      <c r="I30" s="19">
        <f t="shared" si="1"/>
        <v>1785000</v>
      </c>
      <c r="J30" s="20" t="s">
        <v>32</v>
      </c>
      <c r="K30" s="21">
        <v>285000</v>
      </c>
      <c r="L30" s="21">
        <v>1500000</v>
      </c>
      <c r="M30" s="21"/>
      <c r="N30" s="21"/>
      <c r="O30" s="22"/>
    </row>
    <row r="31" spans="1:15" ht="15.75" customHeight="1">
      <c r="A31" s="116"/>
      <c r="B31" s="120"/>
      <c r="C31" s="120"/>
      <c r="D31" s="120"/>
      <c r="E31" s="118"/>
      <c r="F31" s="118"/>
      <c r="G31" s="119"/>
      <c r="H31" s="119"/>
      <c r="I31" s="19">
        <f t="shared" si="1"/>
        <v>0</v>
      </c>
      <c r="J31" s="20" t="s">
        <v>39</v>
      </c>
      <c r="K31" s="21"/>
      <c r="L31" s="29"/>
      <c r="M31" s="29"/>
      <c r="N31" s="21"/>
      <c r="O31" s="22"/>
    </row>
    <row r="32" spans="1:15" ht="15" customHeight="1">
      <c r="A32" s="116" t="s">
        <v>21</v>
      </c>
      <c r="B32" s="120">
        <v>600</v>
      </c>
      <c r="C32" s="120">
        <v>60016</v>
      </c>
      <c r="D32" s="120">
        <v>6050</v>
      </c>
      <c r="E32" s="118" t="s">
        <v>42</v>
      </c>
      <c r="F32" s="118" t="s">
        <v>35</v>
      </c>
      <c r="G32" s="119">
        <v>2007</v>
      </c>
      <c r="H32" s="119">
        <v>2010</v>
      </c>
      <c r="I32" s="19">
        <f>K32+L32+M32+N32+9869.8</f>
        <v>2044869.8</v>
      </c>
      <c r="J32" s="20" t="s">
        <v>30</v>
      </c>
      <c r="K32" s="21">
        <f>K34</f>
        <v>35000</v>
      </c>
      <c r="L32" s="21">
        <f>L34+L33</f>
        <v>2000000</v>
      </c>
      <c r="M32" s="21"/>
      <c r="N32" s="21"/>
      <c r="O32" s="22"/>
    </row>
    <row r="33" spans="1:15" ht="24">
      <c r="A33" s="116"/>
      <c r="B33" s="120"/>
      <c r="C33" s="120"/>
      <c r="D33" s="120"/>
      <c r="E33" s="118"/>
      <c r="F33" s="118"/>
      <c r="G33" s="119"/>
      <c r="H33" s="119"/>
      <c r="I33" s="19">
        <f aca="true" t="shared" si="2" ref="I33:I44">K33+L33+M33+N33</f>
        <v>650000</v>
      </c>
      <c r="J33" s="23" t="s">
        <v>31</v>
      </c>
      <c r="K33" s="21"/>
      <c r="L33" s="21">
        <v>650000</v>
      </c>
      <c r="M33" s="21"/>
      <c r="N33" s="21"/>
      <c r="O33" s="22"/>
    </row>
    <row r="34" spans="1:15" ht="16.5" customHeight="1">
      <c r="A34" s="116"/>
      <c r="B34" s="120"/>
      <c r="C34" s="120"/>
      <c r="D34" s="120"/>
      <c r="E34" s="118"/>
      <c r="F34" s="118"/>
      <c r="G34" s="119"/>
      <c r="H34" s="119"/>
      <c r="I34" s="19">
        <f t="shared" si="2"/>
        <v>1385000</v>
      </c>
      <c r="J34" s="20" t="s">
        <v>32</v>
      </c>
      <c r="K34" s="21">
        <v>35000</v>
      </c>
      <c r="L34" s="21">
        <v>1350000</v>
      </c>
      <c r="M34" s="21"/>
      <c r="N34" s="21"/>
      <c r="O34" s="22"/>
    </row>
    <row r="35" spans="1:15" ht="15.75" customHeight="1">
      <c r="A35" s="116"/>
      <c r="B35" s="120"/>
      <c r="C35" s="120"/>
      <c r="D35" s="120"/>
      <c r="E35" s="118"/>
      <c r="F35" s="118"/>
      <c r="G35" s="119"/>
      <c r="H35" s="119"/>
      <c r="I35" s="19">
        <f t="shared" si="2"/>
        <v>0</v>
      </c>
      <c r="J35" s="20" t="s">
        <v>39</v>
      </c>
      <c r="K35" s="21"/>
      <c r="L35" s="29"/>
      <c r="M35" s="29"/>
      <c r="N35" s="21"/>
      <c r="O35" s="22"/>
    </row>
    <row r="36" spans="1:15" ht="12.75" customHeight="1" hidden="1">
      <c r="A36" s="123" t="s">
        <v>43</v>
      </c>
      <c r="B36" s="123"/>
      <c r="C36" s="123"/>
      <c r="D36" s="123"/>
      <c r="E36" s="123"/>
      <c r="F36" s="123"/>
      <c r="G36" s="123"/>
      <c r="H36" s="123"/>
      <c r="I36" s="123">
        <f t="shared" si="2"/>
        <v>0</v>
      </c>
      <c r="J36" s="123"/>
      <c r="K36" s="123"/>
      <c r="L36" s="123"/>
      <c r="M36" s="123"/>
      <c r="N36" s="123"/>
      <c r="O36" s="22"/>
    </row>
    <row r="37" spans="1:15" ht="15.75" customHeight="1">
      <c r="A37" s="116" t="s">
        <v>22</v>
      </c>
      <c r="B37" s="120">
        <v>600</v>
      </c>
      <c r="C37" s="120">
        <v>60016</v>
      </c>
      <c r="D37" s="120">
        <v>6050</v>
      </c>
      <c r="E37" s="118" t="s">
        <v>44</v>
      </c>
      <c r="F37" s="118" t="s">
        <v>35</v>
      </c>
      <c r="G37" s="121">
        <v>2008</v>
      </c>
      <c r="H37" s="121">
        <v>2010</v>
      </c>
      <c r="I37" s="19">
        <f t="shared" si="2"/>
        <v>470000</v>
      </c>
      <c r="J37" s="20" t="s">
        <v>30</v>
      </c>
      <c r="K37" s="21">
        <f>K39</f>
        <v>70000</v>
      </c>
      <c r="L37" s="21">
        <v>400000</v>
      </c>
      <c r="M37" s="21"/>
      <c r="N37" s="21"/>
      <c r="O37" s="22"/>
    </row>
    <row r="38" spans="1:15" ht="24">
      <c r="A38" s="116"/>
      <c r="B38" s="120"/>
      <c r="C38" s="120"/>
      <c r="D38" s="120"/>
      <c r="E38" s="118"/>
      <c r="F38" s="118"/>
      <c r="G38" s="121"/>
      <c r="H38" s="121"/>
      <c r="I38" s="19">
        <f t="shared" si="2"/>
        <v>200000</v>
      </c>
      <c r="J38" s="23" t="s">
        <v>31</v>
      </c>
      <c r="K38" s="21"/>
      <c r="L38" s="21">
        <v>200000</v>
      </c>
      <c r="M38" s="21"/>
      <c r="N38" s="21"/>
      <c r="O38" s="22"/>
    </row>
    <row r="39" spans="1:15" ht="15.75" customHeight="1">
      <c r="A39" s="116"/>
      <c r="B39" s="120"/>
      <c r="C39" s="120"/>
      <c r="D39" s="120"/>
      <c r="E39" s="118"/>
      <c r="F39" s="118"/>
      <c r="G39" s="121"/>
      <c r="H39" s="121"/>
      <c r="I39" s="19">
        <f t="shared" si="2"/>
        <v>270000</v>
      </c>
      <c r="J39" s="20" t="s">
        <v>32</v>
      </c>
      <c r="K39" s="21">
        <v>70000</v>
      </c>
      <c r="L39" s="21">
        <v>200000</v>
      </c>
      <c r="M39" s="21"/>
      <c r="N39" s="21"/>
      <c r="O39" s="22"/>
    </row>
    <row r="40" spans="1:15" ht="15.75" customHeight="1">
      <c r="A40" s="116"/>
      <c r="B40" s="120"/>
      <c r="C40" s="120"/>
      <c r="D40" s="120"/>
      <c r="E40" s="118"/>
      <c r="F40" s="118"/>
      <c r="G40" s="121"/>
      <c r="H40" s="121"/>
      <c r="I40" s="19">
        <f t="shared" si="2"/>
        <v>0</v>
      </c>
      <c r="J40" s="20" t="s">
        <v>39</v>
      </c>
      <c r="K40" s="21"/>
      <c r="L40" s="21"/>
      <c r="M40" s="21"/>
      <c r="N40" s="21"/>
      <c r="O40" s="22"/>
    </row>
    <row r="41" spans="1:16" ht="12.75" customHeight="1">
      <c r="A41" s="116" t="s">
        <v>23</v>
      </c>
      <c r="B41" s="120">
        <v>710</v>
      </c>
      <c r="C41" s="120">
        <v>71035</v>
      </c>
      <c r="D41" s="120">
        <v>6050</v>
      </c>
      <c r="E41" s="124" t="s">
        <v>45</v>
      </c>
      <c r="F41" s="124" t="s">
        <v>35</v>
      </c>
      <c r="G41" s="119">
        <v>2006</v>
      </c>
      <c r="H41" s="119">
        <v>2011</v>
      </c>
      <c r="I41" s="19">
        <f t="shared" si="2"/>
        <v>5600000</v>
      </c>
      <c r="J41" s="20" t="s">
        <v>30</v>
      </c>
      <c r="K41" s="21">
        <f>K43</f>
        <v>1600000</v>
      </c>
      <c r="L41" s="21">
        <v>2000000</v>
      </c>
      <c r="M41" s="24">
        <v>2000000</v>
      </c>
      <c r="N41" s="21"/>
      <c r="O41" s="22"/>
      <c r="P41" s="30"/>
    </row>
    <row r="42" spans="1:15" ht="24">
      <c r="A42" s="116"/>
      <c r="B42" s="120"/>
      <c r="C42" s="120"/>
      <c r="D42" s="120"/>
      <c r="E42" s="124"/>
      <c r="F42" s="124"/>
      <c r="G42" s="119"/>
      <c r="H42" s="119"/>
      <c r="I42" s="19">
        <f t="shared" si="2"/>
        <v>0</v>
      </c>
      <c r="J42" s="23" t="s">
        <v>31</v>
      </c>
      <c r="K42" s="21"/>
      <c r="L42" s="21"/>
      <c r="M42" s="21"/>
      <c r="N42" s="21"/>
      <c r="O42" s="22"/>
    </row>
    <row r="43" spans="1:15" ht="15.75" customHeight="1">
      <c r="A43" s="116"/>
      <c r="B43" s="120"/>
      <c r="C43" s="120"/>
      <c r="D43" s="120"/>
      <c r="E43" s="124"/>
      <c r="F43" s="124"/>
      <c r="G43" s="119"/>
      <c r="H43" s="119"/>
      <c r="I43" s="19">
        <f t="shared" si="2"/>
        <v>5600000</v>
      </c>
      <c r="J43" s="20" t="s">
        <v>32</v>
      </c>
      <c r="K43" s="21">
        <v>1600000</v>
      </c>
      <c r="L43" s="21">
        <v>2000000</v>
      </c>
      <c r="M43" s="24">
        <v>2000000</v>
      </c>
      <c r="N43" s="21"/>
      <c r="O43" s="22"/>
    </row>
    <row r="44" spans="1:15" ht="15.75" customHeight="1">
      <c r="A44" s="116"/>
      <c r="B44" s="120"/>
      <c r="C44" s="120"/>
      <c r="D44" s="120"/>
      <c r="E44" s="124"/>
      <c r="F44" s="124"/>
      <c r="G44" s="119"/>
      <c r="H44" s="119"/>
      <c r="I44" s="19">
        <f t="shared" si="2"/>
        <v>0</v>
      </c>
      <c r="J44" s="20" t="s">
        <v>39</v>
      </c>
      <c r="K44" s="21"/>
      <c r="L44" s="21"/>
      <c r="M44" s="21"/>
      <c r="N44" s="21"/>
      <c r="O44" s="22"/>
    </row>
    <row r="45" spans="1:15" ht="15.75" customHeight="1">
      <c r="A45" s="116" t="s">
        <v>24</v>
      </c>
      <c r="B45" s="120">
        <v>710</v>
      </c>
      <c r="C45" s="120">
        <v>71035</v>
      </c>
      <c r="D45" s="120">
        <v>6050</v>
      </c>
      <c r="E45" s="118" t="s">
        <v>46</v>
      </c>
      <c r="F45" s="124" t="s">
        <v>35</v>
      </c>
      <c r="G45" s="121">
        <v>2009</v>
      </c>
      <c r="H45" s="121">
        <v>2010</v>
      </c>
      <c r="I45" s="19">
        <f>K45+L45</f>
        <v>160000</v>
      </c>
      <c r="J45" s="20" t="s">
        <v>30</v>
      </c>
      <c r="K45" s="21">
        <f>K47</f>
        <v>120000</v>
      </c>
      <c r="L45" s="21">
        <f>L47</f>
        <v>40000</v>
      </c>
      <c r="M45" s="21"/>
      <c r="N45" s="21"/>
      <c r="O45" s="22"/>
    </row>
    <row r="46" spans="1:15" ht="24">
      <c r="A46" s="116"/>
      <c r="B46" s="120"/>
      <c r="C46" s="120"/>
      <c r="D46" s="120"/>
      <c r="E46" s="118"/>
      <c r="F46" s="118"/>
      <c r="G46" s="121"/>
      <c r="H46" s="121"/>
      <c r="I46" s="19"/>
      <c r="J46" s="23" t="s">
        <v>31</v>
      </c>
      <c r="K46" s="21"/>
      <c r="L46" s="21"/>
      <c r="M46" s="21"/>
      <c r="N46" s="21"/>
      <c r="O46" s="22"/>
    </row>
    <row r="47" spans="1:15" ht="15.75" customHeight="1">
      <c r="A47" s="116"/>
      <c r="B47" s="120"/>
      <c r="C47" s="120"/>
      <c r="D47" s="120"/>
      <c r="E47" s="118"/>
      <c r="F47" s="118"/>
      <c r="G47" s="121"/>
      <c r="H47" s="121"/>
      <c r="I47" s="19">
        <f>K47+L47</f>
        <v>160000</v>
      </c>
      <c r="J47" s="20" t="s">
        <v>32</v>
      </c>
      <c r="K47" s="21">
        <v>120000</v>
      </c>
      <c r="L47" s="21">
        <v>40000</v>
      </c>
      <c r="M47" s="21"/>
      <c r="N47" s="21"/>
      <c r="O47" s="22"/>
    </row>
    <row r="48" spans="1:15" ht="15.75" customHeight="1">
      <c r="A48" s="116"/>
      <c r="B48" s="120">
        <v>39880</v>
      </c>
      <c r="C48" s="120"/>
      <c r="D48" s="120"/>
      <c r="E48" s="118"/>
      <c r="F48" s="118"/>
      <c r="G48" s="121"/>
      <c r="H48" s="121"/>
      <c r="I48" s="19"/>
      <c r="J48" s="20" t="s">
        <v>39</v>
      </c>
      <c r="K48" s="21"/>
      <c r="L48" s="21"/>
      <c r="M48" s="21"/>
      <c r="N48" s="21"/>
      <c r="O48" s="22"/>
    </row>
    <row r="49" spans="1:15" ht="15.75" customHeight="1">
      <c r="A49" s="116" t="s">
        <v>25</v>
      </c>
      <c r="B49" s="120">
        <v>754</v>
      </c>
      <c r="C49" s="120">
        <v>75412</v>
      </c>
      <c r="D49" s="120">
        <v>6050</v>
      </c>
      <c r="E49" s="124" t="s">
        <v>47</v>
      </c>
      <c r="F49" s="124" t="s">
        <v>35</v>
      </c>
      <c r="G49" s="119">
        <v>2006</v>
      </c>
      <c r="H49" s="119">
        <v>2010</v>
      </c>
      <c r="I49" s="19">
        <f aca="true" t="shared" si="3" ref="I49:I60">K49+L49+M49+N49</f>
        <v>2000000</v>
      </c>
      <c r="J49" s="20" t="s">
        <v>30</v>
      </c>
      <c r="K49" s="24">
        <f>K51</f>
        <v>500000</v>
      </c>
      <c r="L49" s="24">
        <f>L51</f>
        <v>1500000</v>
      </c>
      <c r="M49" s="24"/>
      <c r="N49" s="21"/>
      <c r="O49" s="22"/>
    </row>
    <row r="50" spans="1:15" ht="24">
      <c r="A50" s="116"/>
      <c r="B50" s="120"/>
      <c r="C50" s="120"/>
      <c r="D50" s="120"/>
      <c r="E50" s="124"/>
      <c r="F50" s="124"/>
      <c r="G50" s="119"/>
      <c r="H50" s="119"/>
      <c r="I50" s="19">
        <f t="shared" si="3"/>
        <v>0</v>
      </c>
      <c r="J50" s="23" t="s">
        <v>31</v>
      </c>
      <c r="K50" s="21"/>
      <c r="L50" s="24"/>
      <c r="M50" s="21"/>
      <c r="N50" s="21"/>
      <c r="O50" s="22"/>
    </row>
    <row r="51" spans="1:15" ht="16.5" customHeight="1">
      <c r="A51" s="116"/>
      <c r="B51" s="120"/>
      <c r="C51" s="120"/>
      <c r="D51" s="120"/>
      <c r="E51" s="124"/>
      <c r="F51" s="124"/>
      <c r="G51" s="119"/>
      <c r="H51" s="119"/>
      <c r="I51" s="19">
        <f t="shared" si="3"/>
        <v>2000000</v>
      </c>
      <c r="J51" s="20" t="s">
        <v>32</v>
      </c>
      <c r="K51" s="24">
        <v>500000</v>
      </c>
      <c r="L51" s="24">
        <f>1500000</f>
        <v>1500000</v>
      </c>
      <c r="M51" s="21"/>
      <c r="N51" s="21"/>
      <c r="O51" s="22"/>
    </row>
    <row r="52" spans="1:15" ht="15.75" customHeight="1">
      <c r="A52" s="116"/>
      <c r="B52" s="120"/>
      <c r="C52" s="120"/>
      <c r="D52" s="120"/>
      <c r="E52" s="124"/>
      <c r="F52" s="124"/>
      <c r="G52" s="119"/>
      <c r="H52" s="119"/>
      <c r="I52" s="19">
        <f t="shared" si="3"/>
        <v>0</v>
      </c>
      <c r="J52" s="20" t="s">
        <v>39</v>
      </c>
      <c r="K52" s="21"/>
      <c r="L52" s="24"/>
      <c r="M52" s="21"/>
      <c r="N52" s="21"/>
      <c r="O52" s="22"/>
    </row>
    <row r="53" spans="1:15" ht="18.75" customHeight="1">
      <c r="A53" s="116" t="s">
        <v>48</v>
      </c>
      <c r="B53" s="120">
        <v>926</v>
      </c>
      <c r="C53" s="120">
        <v>92601</v>
      </c>
      <c r="D53" s="120">
        <v>6050</v>
      </c>
      <c r="E53" s="118" t="s">
        <v>49</v>
      </c>
      <c r="F53" s="118" t="s">
        <v>35</v>
      </c>
      <c r="G53" s="121">
        <v>2008</v>
      </c>
      <c r="H53" s="121">
        <v>2011</v>
      </c>
      <c r="I53" s="19">
        <f t="shared" si="3"/>
        <v>860000</v>
      </c>
      <c r="J53" s="20" t="s">
        <v>30</v>
      </c>
      <c r="K53" s="21">
        <f>K55</f>
        <v>560000</v>
      </c>
      <c r="L53" s="21"/>
      <c r="M53" s="24">
        <v>300000</v>
      </c>
      <c r="N53" s="21"/>
      <c r="O53" s="22"/>
    </row>
    <row r="54" spans="1:15" ht="34.5" customHeight="1">
      <c r="A54" s="116"/>
      <c r="B54" s="120"/>
      <c r="C54" s="120"/>
      <c r="D54" s="120"/>
      <c r="E54" s="118"/>
      <c r="F54" s="118"/>
      <c r="G54" s="121"/>
      <c r="H54" s="121"/>
      <c r="I54" s="19">
        <f t="shared" si="3"/>
        <v>0</v>
      </c>
      <c r="J54" s="23" t="s">
        <v>31</v>
      </c>
      <c r="K54" s="21"/>
      <c r="L54" s="21"/>
      <c r="M54" s="21"/>
      <c r="N54" s="21"/>
      <c r="O54" s="22"/>
    </row>
    <row r="55" spans="1:15" ht="20.25" customHeight="1">
      <c r="A55" s="116"/>
      <c r="B55" s="120"/>
      <c r="C55" s="120"/>
      <c r="D55" s="120"/>
      <c r="E55" s="118"/>
      <c r="F55" s="118"/>
      <c r="G55" s="121"/>
      <c r="H55" s="121"/>
      <c r="I55" s="19">
        <f t="shared" si="3"/>
        <v>860000</v>
      </c>
      <c r="J55" s="20" t="s">
        <v>32</v>
      </c>
      <c r="K55" s="21">
        <v>560000</v>
      </c>
      <c r="L55" s="21"/>
      <c r="M55" s="21">
        <f>M53</f>
        <v>300000</v>
      </c>
      <c r="N55" s="21"/>
      <c r="O55" s="22"/>
    </row>
    <row r="56" spans="1:15" ht="15.75" customHeight="1">
      <c r="A56" s="116"/>
      <c r="B56" s="120"/>
      <c r="C56" s="120"/>
      <c r="D56" s="120"/>
      <c r="E56" s="118"/>
      <c r="F56" s="118"/>
      <c r="G56" s="121"/>
      <c r="H56" s="121"/>
      <c r="I56" s="19">
        <f t="shared" si="3"/>
        <v>0</v>
      </c>
      <c r="J56" s="20" t="s">
        <v>39</v>
      </c>
      <c r="K56" s="21"/>
      <c r="L56" s="21"/>
      <c r="M56" s="24"/>
      <c r="N56" s="21"/>
      <c r="O56" s="22"/>
    </row>
    <row r="57" spans="1:15" ht="17.25" customHeight="1">
      <c r="A57" s="116" t="s">
        <v>50</v>
      </c>
      <c r="B57" s="120">
        <v>926</v>
      </c>
      <c r="C57" s="120">
        <v>92601</v>
      </c>
      <c r="D57" s="120">
        <v>6050</v>
      </c>
      <c r="E57" s="118" t="s">
        <v>51</v>
      </c>
      <c r="F57" s="118" t="s">
        <v>35</v>
      </c>
      <c r="G57" s="119">
        <v>2010</v>
      </c>
      <c r="H57" s="119">
        <v>2012</v>
      </c>
      <c r="I57" s="19">
        <f t="shared" si="3"/>
        <v>2600000</v>
      </c>
      <c r="J57" s="20" t="s">
        <v>30</v>
      </c>
      <c r="K57" s="24"/>
      <c r="L57" s="24"/>
      <c r="M57" s="24">
        <f>M58+M59</f>
        <v>1300000</v>
      </c>
      <c r="N57" s="24">
        <f>N58+N59</f>
        <v>1300000</v>
      </c>
      <c r="O57" s="22"/>
    </row>
    <row r="58" spans="1:15" ht="24">
      <c r="A58" s="116"/>
      <c r="B58" s="120"/>
      <c r="C58" s="120"/>
      <c r="D58" s="120"/>
      <c r="E58" s="118"/>
      <c r="F58" s="118"/>
      <c r="G58" s="119"/>
      <c r="H58" s="119"/>
      <c r="I58" s="19">
        <f t="shared" si="3"/>
        <v>1300000</v>
      </c>
      <c r="J58" s="23" t="s">
        <v>31</v>
      </c>
      <c r="K58" s="24"/>
      <c r="L58" s="24"/>
      <c r="M58" s="21">
        <v>650000</v>
      </c>
      <c r="N58" s="21">
        <v>650000</v>
      </c>
      <c r="O58" s="22"/>
    </row>
    <row r="59" spans="1:15" ht="15.75" customHeight="1">
      <c r="A59" s="116"/>
      <c r="B59" s="120"/>
      <c r="C59" s="120"/>
      <c r="D59" s="120"/>
      <c r="E59" s="118"/>
      <c r="F59" s="118"/>
      <c r="G59" s="119"/>
      <c r="H59" s="119"/>
      <c r="I59" s="19">
        <f t="shared" si="3"/>
        <v>1300000</v>
      </c>
      <c r="J59" s="20" t="s">
        <v>32</v>
      </c>
      <c r="K59" s="24"/>
      <c r="L59" s="24"/>
      <c r="M59" s="21">
        <v>650000</v>
      </c>
      <c r="N59" s="21">
        <v>650000</v>
      </c>
      <c r="O59" s="22"/>
    </row>
    <row r="60" spans="1:15" ht="17.25" customHeight="1">
      <c r="A60" s="116"/>
      <c r="B60" s="120"/>
      <c r="C60" s="120"/>
      <c r="D60" s="120"/>
      <c r="E60" s="118"/>
      <c r="F60" s="118"/>
      <c r="G60" s="119"/>
      <c r="H60" s="119"/>
      <c r="I60" s="19">
        <f t="shared" si="3"/>
        <v>0</v>
      </c>
      <c r="J60" s="20" t="s">
        <v>39</v>
      </c>
      <c r="K60" s="24"/>
      <c r="L60" s="24"/>
      <c r="M60" s="21"/>
      <c r="N60" s="24"/>
      <c r="O60" s="22"/>
    </row>
    <row r="61" spans="1:15" ht="15.75" customHeight="1">
      <c r="A61" s="116" t="s">
        <v>52</v>
      </c>
      <c r="B61" s="120">
        <v>801</v>
      </c>
      <c r="C61" s="120">
        <v>80110</v>
      </c>
      <c r="D61" s="25">
        <v>6620</v>
      </c>
      <c r="E61" s="118" t="s">
        <v>53</v>
      </c>
      <c r="F61" s="118" t="s">
        <v>35</v>
      </c>
      <c r="G61" s="119">
        <v>2008</v>
      </c>
      <c r="H61" s="119">
        <v>2010</v>
      </c>
      <c r="I61" s="19">
        <f>I62+I63</f>
        <v>2821399</v>
      </c>
      <c r="J61" s="20" t="s">
        <v>30</v>
      </c>
      <c r="K61" s="24">
        <f>K62+K63</f>
        <v>160500</v>
      </c>
      <c r="L61" s="24">
        <f>L62+L63</f>
        <v>2115000</v>
      </c>
      <c r="M61" s="24">
        <f>M62+M63</f>
        <v>0</v>
      </c>
      <c r="N61" s="24"/>
      <c r="O61" s="22"/>
    </row>
    <row r="62" spans="1:15" ht="24">
      <c r="A62" s="116"/>
      <c r="B62" s="120"/>
      <c r="C62" s="120"/>
      <c r="D62" s="25"/>
      <c r="E62" s="118"/>
      <c r="F62" s="118"/>
      <c r="G62" s="119"/>
      <c r="H62" s="119"/>
      <c r="I62" s="19">
        <f>K62+L62+M62+N62</f>
        <v>1050000</v>
      </c>
      <c r="J62" s="23" t="s">
        <v>31</v>
      </c>
      <c r="K62" s="24"/>
      <c r="L62" s="24">
        <v>1050000</v>
      </c>
      <c r="M62" s="21"/>
      <c r="N62" s="24"/>
      <c r="O62" s="22"/>
    </row>
    <row r="63" spans="1:15" ht="15.75" customHeight="1">
      <c r="A63" s="116"/>
      <c r="B63" s="120"/>
      <c r="C63" s="120"/>
      <c r="D63" s="25"/>
      <c r="E63" s="118"/>
      <c r="F63" s="118"/>
      <c r="G63" s="119"/>
      <c r="H63" s="119"/>
      <c r="I63" s="19">
        <f>K63+L63+M63+N63+545899</f>
        <v>1771399</v>
      </c>
      <c r="J63" s="20" t="s">
        <v>32</v>
      </c>
      <c r="K63" s="24">
        <v>160500</v>
      </c>
      <c r="L63" s="24">
        <v>1065000</v>
      </c>
      <c r="M63" s="21"/>
      <c r="N63" s="24"/>
      <c r="O63" s="22"/>
    </row>
    <row r="64" spans="1:15" ht="15.75" customHeight="1">
      <c r="A64" s="116"/>
      <c r="B64" s="120"/>
      <c r="C64" s="120"/>
      <c r="D64" s="25"/>
      <c r="E64" s="118"/>
      <c r="F64" s="118"/>
      <c r="G64" s="119"/>
      <c r="H64" s="119"/>
      <c r="I64" s="19">
        <f aca="true" t="shared" si="4" ref="I64:I85">K64+L64+M64+N64</f>
        <v>0</v>
      </c>
      <c r="J64" s="20" t="s">
        <v>39</v>
      </c>
      <c r="K64" s="24"/>
      <c r="L64" s="24"/>
      <c r="M64" s="21"/>
      <c r="N64" s="24"/>
      <c r="O64" s="22"/>
    </row>
    <row r="65" spans="1:15" ht="25.5" customHeight="1">
      <c r="A65" s="116" t="s">
        <v>54</v>
      </c>
      <c r="B65" s="120">
        <v>900</v>
      </c>
      <c r="C65" s="120">
        <v>90001</v>
      </c>
      <c r="D65" s="120">
        <v>6050</v>
      </c>
      <c r="E65" s="118" t="s">
        <v>55</v>
      </c>
      <c r="F65" s="118" t="s">
        <v>56</v>
      </c>
      <c r="G65" s="121">
        <v>2004</v>
      </c>
      <c r="H65" s="121">
        <v>2012</v>
      </c>
      <c r="I65" s="19">
        <f t="shared" si="4"/>
        <v>28480000</v>
      </c>
      <c r="J65" s="20" t="s">
        <v>30</v>
      </c>
      <c r="K65" s="21">
        <f>K66+K67+K68</f>
        <v>2030000</v>
      </c>
      <c r="L65" s="21">
        <f>L66+L67+L68</f>
        <v>8450000</v>
      </c>
      <c r="M65" s="21">
        <f>M66+M67+M68</f>
        <v>9000000</v>
      </c>
      <c r="N65" s="21">
        <f>N66+N67+N68</f>
        <v>9000000</v>
      </c>
      <c r="O65" s="22"/>
    </row>
    <row r="66" spans="1:15" ht="24">
      <c r="A66" s="116"/>
      <c r="B66" s="120"/>
      <c r="C66" s="120"/>
      <c r="D66" s="120"/>
      <c r="E66" s="118"/>
      <c r="F66" s="118"/>
      <c r="G66" s="121"/>
      <c r="H66" s="121"/>
      <c r="I66" s="19">
        <f t="shared" si="4"/>
        <v>0</v>
      </c>
      <c r="J66" s="23" t="s">
        <v>31</v>
      </c>
      <c r="K66" s="21"/>
      <c r="L66" s="24"/>
      <c r="M66" s="24"/>
      <c r="N66" s="24"/>
      <c r="O66" s="22"/>
    </row>
    <row r="67" spans="1:15" ht="18.75" customHeight="1">
      <c r="A67" s="116"/>
      <c r="B67" s="120"/>
      <c r="C67" s="120"/>
      <c r="D67" s="120"/>
      <c r="E67" s="118"/>
      <c r="F67" s="118"/>
      <c r="G67" s="121"/>
      <c r="H67" s="121"/>
      <c r="I67" s="19">
        <f t="shared" si="4"/>
        <v>230000</v>
      </c>
      <c r="J67" s="20" t="s">
        <v>32</v>
      </c>
      <c r="K67" s="31">
        <v>230000</v>
      </c>
      <c r="L67" s="24"/>
      <c r="M67" s="21"/>
      <c r="N67" s="21"/>
      <c r="O67" s="22"/>
    </row>
    <row r="68" spans="1:15" ht="20.25" customHeight="1">
      <c r="A68" s="116"/>
      <c r="B68" s="120"/>
      <c r="C68" s="120"/>
      <c r="D68" s="120"/>
      <c r="E68" s="118"/>
      <c r="F68" s="118"/>
      <c r="G68" s="121"/>
      <c r="H68" s="121"/>
      <c r="I68" s="19">
        <f t="shared" si="4"/>
        <v>28250000</v>
      </c>
      <c r="J68" s="20" t="s">
        <v>39</v>
      </c>
      <c r="K68" s="21">
        <v>1800000</v>
      </c>
      <c r="L68" s="24">
        <v>8450000</v>
      </c>
      <c r="M68" s="21">
        <v>9000000</v>
      </c>
      <c r="N68" s="21">
        <v>9000000</v>
      </c>
      <c r="O68" s="22"/>
    </row>
    <row r="69" spans="1:15" ht="12.75" customHeight="1" hidden="1">
      <c r="A69" s="123" t="s">
        <v>43</v>
      </c>
      <c r="B69" s="123"/>
      <c r="C69" s="123"/>
      <c r="D69" s="123"/>
      <c r="E69" s="123"/>
      <c r="F69" s="123"/>
      <c r="G69" s="123"/>
      <c r="H69" s="123"/>
      <c r="I69" s="123">
        <f t="shared" si="4"/>
        <v>0</v>
      </c>
      <c r="J69" s="123"/>
      <c r="K69" s="123"/>
      <c r="L69" s="123"/>
      <c r="M69" s="123"/>
      <c r="N69" s="123"/>
      <c r="O69" s="22"/>
    </row>
    <row r="70" spans="1:15" ht="12.75" customHeight="1">
      <c r="A70" s="116" t="s">
        <v>57</v>
      </c>
      <c r="B70" s="120">
        <v>900</v>
      </c>
      <c r="C70" s="120">
        <v>90001</v>
      </c>
      <c r="D70" s="120">
        <v>6050</v>
      </c>
      <c r="E70" s="124" t="s">
        <v>58</v>
      </c>
      <c r="F70" s="124" t="s">
        <v>59</v>
      </c>
      <c r="G70" s="121">
        <v>2007</v>
      </c>
      <c r="H70" s="121">
        <v>2011</v>
      </c>
      <c r="I70" s="19">
        <f t="shared" si="4"/>
        <v>468809</v>
      </c>
      <c r="J70" s="20" t="s">
        <v>30</v>
      </c>
      <c r="K70" s="21">
        <v>156270</v>
      </c>
      <c r="L70" s="21">
        <v>156270</v>
      </c>
      <c r="M70" s="21">
        <v>156269</v>
      </c>
      <c r="N70" s="21"/>
      <c r="O70" s="22"/>
    </row>
    <row r="71" spans="1:15" ht="45.75" customHeight="1">
      <c r="A71" s="116"/>
      <c r="B71" s="120"/>
      <c r="C71" s="120"/>
      <c r="D71" s="120"/>
      <c r="E71" s="124"/>
      <c r="F71" s="124"/>
      <c r="G71" s="121"/>
      <c r="H71" s="121"/>
      <c r="I71" s="19">
        <f t="shared" si="4"/>
        <v>0</v>
      </c>
      <c r="J71" s="23" t="s">
        <v>31</v>
      </c>
      <c r="K71" s="21"/>
      <c r="L71" s="21"/>
      <c r="M71" s="21"/>
      <c r="N71" s="21"/>
      <c r="O71" s="22"/>
    </row>
    <row r="72" spans="1:15" ht="15.75" customHeight="1">
      <c r="A72" s="116"/>
      <c r="B72" s="120"/>
      <c r="C72" s="120"/>
      <c r="D72" s="120"/>
      <c r="E72" s="124"/>
      <c r="F72" s="124"/>
      <c r="G72" s="121"/>
      <c r="H72" s="121"/>
      <c r="I72" s="19">
        <f t="shared" si="4"/>
        <v>468809</v>
      </c>
      <c r="J72" s="20" t="s">
        <v>32</v>
      </c>
      <c r="K72" s="21">
        <v>156270</v>
      </c>
      <c r="L72" s="21">
        <v>156270</v>
      </c>
      <c r="M72" s="21">
        <v>156269</v>
      </c>
      <c r="N72" s="21"/>
      <c r="O72" s="22"/>
    </row>
    <row r="73" spans="1:15" ht="15.75" customHeight="1">
      <c r="A73" s="116"/>
      <c r="B73" s="120"/>
      <c r="C73" s="120"/>
      <c r="D73" s="120"/>
      <c r="E73" s="124"/>
      <c r="F73" s="124"/>
      <c r="G73" s="121"/>
      <c r="H73" s="121"/>
      <c r="I73" s="19">
        <f t="shared" si="4"/>
        <v>0</v>
      </c>
      <c r="J73" s="20" t="s">
        <v>39</v>
      </c>
      <c r="K73" s="21"/>
      <c r="L73" s="21"/>
      <c r="M73" s="21"/>
      <c r="N73" s="21"/>
      <c r="O73" s="22"/>
    </row>
    <row r="74" spans="1:15" ht="15.75" customHeight="1">
      <c r="A74" s="116" t="s">
        <v>60</v>
      </c>
      <c r="B74" s="120">
        <v>900</v>
      </c>
      <c r="C74" s="120">
        <v>90004</v>
      </c>
      <c r="D74" s="120">
        <v>6050</v>
      </c>
      <c r="E74" s="118" t="s">
        <v>61</v>
      </c>
      <c r="F74" s="118" t="s">
        <v>35</v>
      </c>
      <c r="G74" s="121">
        <v>2008</v>
      </c>
      <c r="H74" s="121">
        <v>2010</v>
      </c>
      <c r="I74" s="19">
        <f t="shared" si="4"/>
        <v>550000</v>
      </c>
      <c r="J74" s="20" t="s">
        <v>30</v>
      </c>
      <c r="K74" s="21">
        <v>50000</v>
      </c>
      <c r="L74" s="21">
        <v>500000</v>
      </c>
      <c r="M74" s="21"/>
      <c r="N74" s="21"/>
      <c r="O74" s="22"/>
    </row>
    <row r="75" spans="1:15" ht="36" customHeight="1">
      <c r="A75" s="116"/>
      <c r="B75" s="120"/>
      <c r="C75" s="120"/>
      <c r="D75" s="120"/>
      <c r="E75" s="118"/>
      <c r="F75" s="118"/>
      <c r="G75" s="121"/>
      <c r="H75" s="121"/>
      <c r="I75" s="19">
        <f t="shared" si="4"/>
        <v>375000</v>
      </c>
      <c r="J75" s="23" t="s">
        <v>31</v>
      </c>
      <c r="K75" s="21"/>
      <c r="L75" s="21">
        <v>375000</v>
      </c>
      <c r="M75" s="21"/>
      <c r="N75" s="21"/>
      <c r="O75" s="22"/>
    </row>
    <row r="76" spans="1:15" ht="15.75" customHeight="1">
      <c r="A76" s="116"/>
      <c r="B76" s="120"/>
      <c r="C76" s="120"/>
      <c r="D76" s="120"/>
      <c r="E76" s="118"/>
      <c r="F76" s="118"/>
      <c r="G76" s="121"/>
      <c r="H76" s="121"/>
      <c r="I76" s="19">
        <f t="shared" si="4"/>
        <v>175000</v>
      </c>
      <c r="J76" s="20" t="s">
        <v>32</v>
      </c>
      <c r="K76" s="21">
        <v>50000</v>
      </c>
      <c r="L76" s="21">
        <v>125000</v>
      </c>
      <c r="M76" s="21"/>
      <c r="N76" s="21"/>
      <c r="O76" s="22"/>
    </row>
    <row r="77" spans="1:15" ht="14.25" customHeight="1">
      <c r="A77" s="116"/>
      <c r="B77" s="120"/>
      <c r="C77" s="120"/>
      <c r="D77" s="120"/>
      <c r="E77" s="118"/>
      <c r="F77" s="118"/>
      <c r="G77" s="121"/>
      <c r="H77" s="121"/>
      <c r="I77" s="19">
        <f t="shared" si="4"/>
        <v>0</v>
      </c>
      <c r="J77" s="20" t="s">
        <v>39</v>
      </c>
      <c r="K77" s="21"/>
      <c r="L77" s="21"/>
      <c r="M77" s="21"/>
      <c r="N77" s="21"/>
      <c r="O77" s="22"/>
    </row>
    <row r="78" spans="1:256" s="36" customFormat="1" ht="15" customHeight="1">
      <c r="A78" s="116" t="s">
        <v>62</v>
      </c>
      <c r="B78" s="120">
        <v>900</v>
      </c>
      <c r="C78" s="120">
        <v>90004</v>
      </c>
      <c r="D78" s="120">
        <v>6050</v>
      </c>
      <c r="E78" s="124" t="s">
        <v>63</v>
      </c>
      <c r="F78" s="124" t="s">
        <v>35</v>
      </c>
      <c r="G78" s="121">
        <v>2008</v>
      </c>
      <c r="H78" s="121">
        <v>2010</v>
      </c>
      <c r="I78" s="19">
        <f t="shared" si="4"/>
        <v>500000</v>
      </c>
      <c r="J78" s="20" t="s">
        <v>30</v>
      </c>
      <c r="K78" s="21">
        <f>K80</f>
        <v>0</v>
      </c>
      <c r="L78" s="21">
        <f>L79+L80</f>
        <v>500000</v>
      </c>
      <c r="M78" s="21"/>
      <c r="N78" s="21"/>
      <c r="O78" s="5"/>
      <c r="P78" s="32"/>
      <c r="Q78" s="32"/>
      <c r="R78" s="32"/>
      <c r="S78" s="125"/>
      <c r="T78" s="33"/>
      <c r="U78" s="126"/>
      <c r="V78" s="126"/>
      <c r="W78" s="35"/>
      <c r="AE78" s="5"/>
      <c r="AF78" s="32"/>
      <c r="AG78" s="32"/>
      <c r="AH78" s="32"/>
      <c r="AI78" s="125"/>
      <c r="AJ78" s="33"/>
      <c r="AK78" s="126"/>
      <c r="AL78" s="126"/>
      <c r="AM78" s="35"/>
      <c r="AU78" s="5"/>
      <c r="AV78" s="32"/>
      <c r="AW78" s="32"/>
      <c r="AX78" s="32"/>
      <c r="AY78" s="125"/>
      <c r="AZ78" s="33"/>
      <c r="BA78" s="126"/>
      <c r="BB78" s="126"/>
      <c r="BC78" s="35"/>
      <c r="BK78" s="5"/>
      <c r="BL78" s="32"/>
      <c r="BM78" s="32"/>
      <c r="BN78" s="32"/>
      <c r="BO78" s="125"/>
      <c r="BP78" s="33"/>
      <c r="BQ78" s="126"/>
      <c r="BR78" s="126"/>
      <c r="BS78" s="35"/>
      <c r="CA78" s="5"/>
      <c r="CB78" s="32"/>
      <c r="CC78" s="32"/>
      <c r="CD78" s="32"/>
      <c r="CE78" s="125"/>
      <c r="CF78" s="33"/>
      <c r="CG78" s="126"/>
      <c r="CH78" s="126"/>
      <c r="CI78" s="35"/>
      <c r="CQ78" s="5"/>
      <c r="CR78" s="32"/>
      <c r="CS78" s="32"/>
      <c r="CT78" s="32"/>
      <c r="CU78" s="125"/>
      <c r="CV78" s="33"/>
      <c r="CW78" s="126"/>
      <c r="CX78" s="126"/>
      <c r="CY78" s="35"/>
      <c r="DG78" s="5"/>
      <c r="DH78" s="32"/>
      <c r="DI78" s="32"/>
      <c r="DJ78" s="32"/>
      <c r="DK78" s="125"/>
      <c r="DL78" s="33"/>
      <c r="DM78" s="126"/>
      <c r="DN78" s="126"/>
      <c r="DO78" s="35"/>
      <c r="DW78" s="5"/>
      <c r="DX78" s="32"/>
      <c r="DY78" s="32"/>
      <c r="DZ78" s="32"/>
      <c r="EA78" s="125"/>
      <c r="EB78" s="33"/>
      <c r="EC78" s="126"/>
      <c r="ED78" s="126"/>
      <c r="EE78" s="35"/>
      <c r="EM78" s="5"/>
      <c r="EN78" s="32"/>
      <c r="EO78" s="32"/>
      <c r="EP78" s="32"/>
      <c r="EQ78" s="125"/>
      <c r="ER78" s="33"/>
      <c r="ES78" s="126"/>
      <c r="ET78" s="126"/>
      <c r="EU78" s="35"/>
      <c r="FC78" s="5"/>
      <c r="FD78" s="32"/>
      <c r="FE78" s="32"/>
      <c r="FF78" s="32"/>
      <c r="FG78" s="125"/>
      <c r="FH78" s="33"/>
      <c r="FI78" s="126"/>
      <c r="FJ78" s="126"/>
      <c r="FK78" s="35"/>
      <c r="FS78" s="5"/>
      <c r="FT78" s="32"/>
      <c r="FU78" s="32"/>
      <c r="FV78" s="32"/>
      <c r="FW78" s="125"/>
      <c r="FX78" s="33"/>
      <c r="FY78" s="126"/>
      <c r="FZ78" s="126"/>
      <c r="GA78" s="35"/>
      <c r="GI78" s="5"/>
      <c r="GJ78" s="32"/>
      <c r="GK78" s="32"/>
      <c r="GL78" s="32"/>
      <c r="GM78" s="125"/>
      <c r="GN78" s="33"/>
      <c r="GO78" s="126"/>
      <c r="GP78" s="126"/>
      <c r="GQ78" s="35"/>
      <c r="GY78" s="5"/>
      <c r="GZ78" s="32"/>
      <c r="HA78" s="32"/>
      <c r="HB78" s="32"/>
      <c r="HC78" s="125"/>
      <c r="HD78" s="33"/>
      <c r="HE78" s="126"/>
      <c r="HF78" s="126"/>
      <c r="HG78" s="35"/>
      <c r="HO78" s="5"/>
      <c r="HP78" s="32"/>
      <c r="HQ78" s="32"/>
      <c r="HR78" s="32"/>
      <c r="HS78" s="125"/>
      <c r="HT78" s="33"/>
      <c r="HU78" s="126"/>
      <c r="HV78" s="126"/>
      <c r="HW78" s="35"/>
      <c r="IE78" s="5"/>
      <c r="IF78" s="32"/>
      <c r="IG78" s="32"/>
      <c r="IH78" s="32"/>
      <c r="II78" s="125"/>
      <c r="IJ78" s="33"/>
      <c r="IK78" s="126"/>
      <c r="IL78" s="126"/>
      <c r="IM78" s="35"/>
      <c r="IU78" s="5"/>
      <c r="IV78" s="5"/>
    </row>
    <row r="79" spans="1:256" s="36" customFormat="1" ht="24">
      <c r="A79" s="116"/>
      <c r="B79" s="120"/>
      <c r="C79" s="120"/>
      <c r="D79" s="120"/>
      <c r="E79" s="124"/>
      <c r="F79" s="124"/>
      <c r="G79" s="121"/>
      <c r="H79" s="121"/>
      <c r="I79" s="19">
        <f t="shared" si="4"/>
        <v>375000</v>
      </c>
      <c r="J79" s="23" t="s">
        <v>31</v>
      </c>
      <c r="K79" s="21"/>
      <c r="L79" s="21">
        <v>375000</v>
      </c>
      <c r="M79" s="21"/>
      <c r="N79" s="21"/>
      <c r="O79" s="5"/>
      <c r="P79" s="32"/>
      <c r="Q79" s="32"/>
      <c r="R79" s="32"/>
      <c r="S79" s="125"/>
      <c r="T79" s="33"/>
      <c r="U79" s="126"/>
      <c r="V79" s="126"/>
      <c r="W79" s="35"/>
      <c r="AE79" s="5"/>
      <c r="AF79" s="32"/>
      <c r="AG79" s="32"/>
      <c r="AH79" s="32"/>
      <c r="AI79" s="125"/>
      <c r="AJ79" s="33"/>
      <c r="AK79" s="126"/>
      <c r="AL79" s="126"/>
      <c r="AM79" s="35"/>
      <c r="AU79" s="5"/>
      <c r="AV79" s="32"/>
      <c r="AW79" s="32"/>
      <c r="AX79" s="32"/>
      <c r="AY79" s="125"/>
      <c r="AZ79" s="33"/>
      <c r="BA79" s="126"/>
      <c r="BB79" s="126"/>
      <c r="BC79" s="35"/>
      <c r="BK79" s="5"/>
      <c r="BL79" s="32"/>
      <c r="BM79" s="32"/>
      <c r="BN79" s="32"/>
      <c r="BO79" s="125"/>
      <c r="BP79" s="33"/>
      <c r="BQ79" s="126"/>
      <c r="BR79" s="126"/>
      <c r="BS79" s="35"/>
      <c r="CA79" s="5"/>
      <c r="CB79" s="32"/>
      <c r="CC79" s="32"/>
      <c r="CD79" s="32"/>
      <c r="CE79" s="125"/>
      <c r="CF79" s="33"/>
      <c r="CG79" s="126"/>
      <c r="CH79" s="126"/>
      <c r="CI79" s="35"/>
      <c r="CQ79" s="5"/>
      <c r="CR79" s="32"/>
      <c r="CS79" s="32"/>
      <c r="CT79" s="32"/>
      <c r="CU79" s="125"/>
      <c r="CV79" s="33"/>
      <c r="CW79" s="126"/>
      <c r="CX79" s="126"/>
      <c r="CY79" s="35"/>
      <c r="DG79" s="5"/>
      <c r="DH79" s="32"/>
      <c r="DI79" s="32"/>
      <c r="DJ79" s="32"/>
      <c r="DK79" s="125"/>
      <c r="DL79" s="33"/>
      <c r="DM79" s="126"/>
      <c r="DN79" s="126"/>
      <c r="DO79" s="35"/>
      <c r="DW79" s="5"/>
      <c r="DX79" s="32"/>
      <c r="DY79" s="32"/>
      <c r="DZ79" s="32"/>
      <c r="EA79" s="125"/>
      <c r="EB79" s="33"/>
      <c r="EC79" s="126"/>
      <c r="ED79" s="126"/>
      <c r="EE79" s="35"/>
      <c r="EM79" s="5"/>
      <c r="EN79" s="32"/>
      <c r="EO79" s="32"/>
      <c r="EP79" s="32"/>
      <c r="EQ79" s="125"/>
      <c r="ER79" s="33"/>
      <c r="ES79" s="126"/>
      <c r="ET79" s="126"/>
      <c r="EU79" s="35"/>
      <c r="FC79" s="5"/>
      <c r="FD79" s="32"/>
      <c r="FE79" s="32"/>
      <c r="FF79" s="32"/>
      <c r="FG79" s="125"/>
      <c r="FH79" s="33"/>
      <c r="FI79" s="126"/>
      <c r="FJ79" s="126"/>
      <c r="FK79" s="35"/>
      <c r="FS79" s="5"/>
      <c r="FT79" s="32"/>
      <c r="FU79" s="32"/>
      <c r="FV79" s="32"/>
      <c r="FW79" s="125"/>
      <c r="FX79" s="33"/>
      <c r="FY79" s="126"/>
      <c r="FZ79" s="126"/>
      <c r="GA79" s="35"/>
      <c r="GI79" s="5"/>
      <c r="GJ79" s="32"/>
      <c r="GK79" s="32"/>
      <c r="GL79" s="32"/>
      <c r="GM79" s="125"/>
      <c r="GN79" s="33"/>
      <c r="GO79" s="126"/>
      <c r="GP79" s="126"/>
      <c r="GQ79" s="35"/>
      <c r="GY79" s="5"/>
      <c r="GZ79" s="32"/>
      <c r="HA79" s="32"/>
      <c r="HB79" s="32"/>
      <c r="HC79" s="125"/>
      <c r="HD79" s="33"/>
      <c r="HE79" s="126"/>
      <c r="HF79" s="126"/>
      <c r="HG79" s="35"/>
      <c r="HO79" s="5"/>
      <c r="HP79" s="32"/>
      <c r="HQ79" s="32"/>
      <c r="HR79" s="32"/>
      <c r="HS79" s="125"/>
      <c r="HT79" s="33"/>
      <c r="HU79" s="126"/>
      <c r="HV79" s="126"/>
      <c r="HW79" s="35"/>
      <c r="IE79" s="5"/>
      <c r="IF79" s="32"/>
      <c r="IG79" s="32"/>
      <c r="IH79" s="32"/>
      <c r="II79" s="125"/>
      <c r="IJ79" s="33"/>
      <c r="IK79" s="126"/>
      <c r="IL79" s="126"/>
      <c r="IM79" s="35"/>
      <c r="IU79" s="5"/>
      <c r="IV79" s="5"/>
    </row>
    <row r="80" spans="1:256" s="36" customFormat="1" ht="12">
      <c r="A80" s="116"/>
      <c r="B80" s="120"/>
      <c r="C80" s="120"/>
      <c r="D80" s="120"/>
      <c r="E80" s="124"/>
      <c r="F80" s="124"/>
      <c r="G80" s="121"/>
      <c r="H80" s="121"/>
      <c r="I80" s="19">
        <f t="shared" si="4"/>
        <v>125000</v>
      </c>
      <c r="J80" s="20" t="s">
        <v>32</v>
      </c>
      <c r="K80" s="21"/>
      <c r="L80" s="21">
        <v>125000</v>
      </c>
      <c r="M80" s="21"/>
      <c r="N80" s="21"/>
      <c r="O80" s="5"/>
      <c r="P80" s="32"/>
      <c r="Q80" s="32"/>
      <c r="R80" s="32"/>
      <c r="S80" s="125"/>
      <c r="T80" s="33"/>
      <c r="U80" s="126"/>
      <c r="V80" s="126"/>
      <c r="W80" s="35"/>
      <c r="AE80" s="5"/>
      <c r="AF80" s="32"/>
      <c r="AG80" s="32"/>
      <c r="AH80" s="32"/>
      <c r="AI80" s="125"/>
      <c r="AJ80" s="33"/>
      <c r="AK80" s="126"/>
      <c r="AL80" s="126"/>
      <c r="AM80" s="35"/>
      <c r="AU80" s="5"/>
      <c r="AV80" s="32"/>
      <c r="AW80" s="32"/>
      <c r="AX80" s="32"/>
      <c r="AY80" s="125"/>
      <c r="AZ80" s="33"/>
      <c r="BA80" s="126"/>
      <c r="BB80" s="126"/>
      <c r="BC80" s="35"/>
      <c r="BK80" s="5"/>
      <c r="BL80" s="32"/>
      <c r="BM80" s="32"/>
      <c r="BN80" s="32"/>
      <c r="BO80" s="125"/>
      <c r="BP80" s="33"/>
      <c r="BQ80" s="126"/>
      <c r="BR80" s="126"/>
      <c r="BS80" s="35"/>
      <c r="CA80" s="5"/>
      <c r="CB80" s="32"/>
      <c r="CC80" s="32"/>
      <c r="CD80" s="32"/>
      <c r="CE80" s="125"/>
      <c r="CF80" s="33"/>
      <c r="CG80" s="126"/>
      <c r="CH80" s="126"/>
      <c r="CI80" s="35"/>
      <c r="CQ80" s="5"/>
      <c r="CR80" s="32"/>
      <c r="CS80" s="32"/>
      <c r="CT80" s="32"/>
      <c r="CU80" s="125"/>
      <c r="CV80" s="33"/>
      <c r="CW80" s="126"/>
      <c r="CX80" s="126"/>
      <c r="CY80" s="35"/>
      <c r="DG80" s="5"/>
      <c r="DH80" s="32"/>
      <c r="DI80" s="32"/>
      <c r="DJ80" s="32"/>
      <c r="DK80" s="125"/>
      <c r="DL80" s="33"/>
      <c r="DM80" s="126"/>
      <c r="DN80" s="126"/>
      <c r="DO80" s="35"/>
      <c r="DW80" s="5"/>
      <c r="DX80" s="32"/>
      <c r="DY80" s="32"/>
      <c r="DZ80" s="32"/>
      <c r="EA80" s="125"/>
      <c r="EB80" s="33"/>
      <c r="EC80" s="126"/>
      <c r="ED80" s="126"/>
      <c r="EE80" s="35"/>
      <c r="EM80" s="5"/>
      <c r="EN80" s="32"/>
      <c r="EO80" s="32"/>
      <c r="EP80" s="32"/>
      <c r="EQ80" s="125"/>
      <c r="ER80" s="33"/>
      <c r="ES80" s="126"/>
      <c r="ET80" s="126"/>
      <c r="EU80" s="35"/>
      <c r="FC80" s="5"/>
      <c r="FD80" s="32"/>
      <c r="FE80" s="32"/>
      <c r="FF80" s="32"/>
      <c r="FG80" s="125"/>
      <c r="FH80" s="33"/>
      <c r="FI80" s="126"/>
      <c r="FJ80" s="126"/>
      <c r="FK80" s="35"/>
      <c r="FS80" s="5"/>
      <c r="FT80" s="32"/>
      <c r="FU80" s="32"/>
      <c r="FV80" s="32"/>
      <c r="FW80" s="125"/>
      <c r="FX80" s="33"/>
      <c r="FY80" s="126"/>
      <c r="FZ80" s="126"/>
      <c r="GA80" s="35"/>
      <c r="GI80" s="5"/>
      <c r="GJ80" s="32"/>
      <c r="GK80" s="32"/>
      <c r="GL80" s="32"/>
      <c r="GM80" s="125"/>
      <c r="GN80" s="33"/>
      <c r="GO80" s="126"/>
      <c r="GP80" s="126"/>
      <c r="GQ80" s="35"/>
      <c r="GY80" s="5"/>
      <c r="GZ80" s="32"/>
      <c r="HA80" s="32"/>
      <c r="HB80" s="32"/>
      <c r="HC80" s="125"/>
      <c r="HD80" s="33"/>
      <c r="HE80" s="126"/>
      <c r="HF80" s="126"/>
      <c r="HG80" s="35"/>
      <c r="HO80" s="5"/>
      <c r="HP80" s="32"/>
      <c r="HQ80" s="32"/>
      <c r="HR80" s="32"/>
      <c r="HS80" s="125"/>
      <c r="HT80" s="33"/>
      <c r="HU80" s="126"/>
      <c r="HV80" s="126"/>
      <c r="HW80" s="35"/>
      <c r="IE80" s="5"/>
      <c r="IF80" s="32"/>
      <c r="IG80" s="32"/>
      <c r="IH80" s="32"/>
      <c r="II80" s="125"/>
      <c r="IJ80" s="33"/>
      <c r="IK80" s="126"/>
      <c r="IL80" s="126"/>
      <c r="IM80" s="35"/>
      <c r="IU80" s="5"/>
      <c r="IV80" s="5"/>
    </row>
    <row r="81" spans="1:256" s="36" customFormat="1" ht="12">
      <c r="A81" s="116"/>
      <c r="B81" s="120"/>
      <c r="C81" s="120"/>
      <c r="D81" s="120"/>
      <c r="E81" s="124"/>
      <c r="F81" s="124"/>
      <c r="G81" s="121"/>
      <c r="H81" s="121"/>
      <c r="I81" s="19">
        <f t="shared" si="4"/>
        <v>0</v>
      </c>
      <c r="J81" s="20" t="s">
        <v>39</v>
      </c>
      <c r="K81" s="21"/>
      <c r="L81" s="21"/>
      <c r="M81" s="21"/>
      <c r="N81" s="21"/>
      <c r="O81" s="5"/>
      <c r="P81" s="32"/>
      <c r="Q81" s="32"/>
      <c r="R81" s="32"/>
      <c r="S81" s="125"/>
      <c r="T81" s="33"/>
      <c r="U81" s="126"/>
      <c r="V81" s="126"/>
      <c r="W81" s="35"/>
      <c r="AE81" s="5"/>
      <c r="AF81" s="32"/>
      <c r="AG81" s="32"/>
      <c r="AH81" s="32"/>
      <c r="AI81" s="125"/>
      <c r="AJ81" s="33"/>
      <c r="AK81" s="126"/>
      <c r="AL81" s="126"/>
      <c r="AM81" s="35"/>
      <c r="AU81" s="5"/>
      <c r="AV81" s="32"/>
      <c r="AW81" s="32"/>
      <c r="AX81" s="32"/>
      <c r="AY81" s="125"/>
      <c r="AZ81" s="33"/>
      <c r="BA81" s="126"/>
      <c r="BB81" s="126"/>
      <c r="BC81" s="35"/>
      <c r="BK81" s="5"/>
      <c r="BL81" s="32"/>
      <c r="BM81" s="32"/>
      <c r="BN81" s="32"/>
      <c r="BO81" s="125"/>
      <c r="BP81" s="33"/>
      <c r="BQ81" s="126"/>
      <c r="BR81" s="126"/>
      <c r="BS81" s="35"/>
      <c r="CA81" s="5"/>
      <c r="CB81" s="32"/>
      <c r="CC81" s="32"/>
      <c r="CD81" s="32"/>
      <c r="CE81" s="125"/>
      <c r="CF81" s="33"/>
      <c r="CG81" s="126"/>
      <c r="CH81" s="126"/>
      <c r="CI81" s="35"/>
      <c r="CQ81" s="5"/>
      <c r="CR81" s="32"/>
      <c r="CS81" s="32"/>
      <c r="CT81" s="32"/>
      <c r="CU81" s="125"/>
      <c r="CV81" s="33"/>
      <c r="CW81" s="126"/>
      <c r="CX81" s="126"/>
      <c r="CY81" s="35"/>
      <c r="DG81" s="5"/>
      <c r="DH81" s="32"/>
      <c r="DI81" s="32"/>
      <c r="DJ81" s="32"/>
      <c r="DK81" s="125"/>
      <c r="DL81" s="33"/>
      <c r="DM81" s="126"/>
      <c r="DN81" s="126"/>
      <c r="DO81" s="35"/>
      <c r="DW81" s="5"/>
      <c r="DX81" s="32"/>
      <c r="DY81" s="32"/>
      <c r="DZ81" s="32"/>
      <c r="EA81" s="125"/>
      <c r="EB81" s="33"/>
      <c r="EC81" s="126"/>
      <c r="ED81" s="126"/>
      <c r="EE81" s="35"/>
      <c r="EM81" s="5"/>
      <c r="EN81" s="32"/>
      <c r="EO81" s="32"/>
      <c r="EP81" s="32"/>
      <c r="EQ81" s="125"/>
      <c r="ER81" s="33"/>
      <c r="ES81" s="126"/>
      <c r="ET81" s="126"/>
      <c r="EU81" s="35"/>
      <c r="FC81" s="5"/>
      <c r="FD81" s="32"/>
      <c r="FE81" s="32"/>
      <c r="FF81" s="32"/>
      <c r="FG81" s="125"/>
      <c r="FH81" s="33"/>
      <c r="FI81" s="126"/>
      <c r="FJ81" s="126"/>
      <c r="FK81" s="35"/>
      <c r="FS81" s="5"/>
      <c r="FT81" s="32"/>
      <c r="FU81" s="32"/>
      <c r="FV81" s="32"/>
      <c r="FW81" s="125"/>
      <c r="FX81" s="33"/>
      <c r="FY81" s="126"/>
      <c r="FZ81" s="126"/>
      <c r="GA81" s="35"/>
      <c r="GI81" s="5"/>
      <c r="GJ81" s="32"/>
      <c r="GK81" s="32"/>
      <c r="GL81" s="32"/>
      <c r="GM81" s="125"/>
      <c r="GN81" s="33"/>
      <c r="GO81" s="126"/>
      <c r="GP81" s="126"/>
      <c r="GQ81" s="35"/>
      <c r="GY81" s="5"/>
      <c r="GZ81" s="32"/>
      <c r="HA81" s="32"/>
      <c r="HB81" s="32"/>
      <c r="HC81" s="125"/>
      <c r="HD81" s="33"/>
      <c r="HE81" s="126"/>
      <c r="HF81" s="126"/>
      <c r="HG81" s="35"/>
      <c r="HO81" s="5"/>
      <c r="HP81" s="32"/>
      <c r="HQ81" s="32"/>
      <c r="HR81" s="32"/>
      <c r="HS81" s="125"/>
      <c r="HT81" s="33"/>
      <c r="HU81" s="126"/>
      <c r="HV81" s="126"/>
      <c r="HW81" s="35"/>
      <c r="IE81" s="5"/>
      <c r="IF81" s="32"/>
      <c r="IG81" s="32"/>
      <c r="IH81" s="32"/>
      <c r="II81" s="125"/>
      <c r="IJ81" s="33"/>
      <c r="IK81" s="126"/>
      <c r="IL81" s="126"/>
      <c r="IM81" s="35"/>
      <c r="IU81" s="5"/>
      <c r="IV81" s="5"/>
    </row>
    <row r="82" spans="1:15" ht="23.25" customHeight="1">
      <c r="A82" s="116" t="s">
        <v>64</v>
      </c>
      <c r="B82" s="120">
        <v>900</v>
      </c>
      <c r="C82" s="120">
        <v>90095</v>
      </c>
      <c r="D82" s="120">
        <v>6050</v>
      </c>
      <c r="E82" s="118" t="s">
        <v>65</v>
      </c>
      <c r="F82" s="118" t="s">
        <v>35</v>
      </c>
      <c r="G82" s="121">
        <v>2006</v>
      </c>
      <c r="H82" s="121">
        <v>2010</v>
      </c>
      <c r="I82" s="19">
        <f t="shared" si="4"/>
        <v>3100000</v>
      </c>
      <c r="J82" s="20" t="s">
        <v>30</v>
      </c>
      <c r="K82" s="21">
        <f>K84</f>
        <v>850000</v>
      </c>
      <c r="L82" s="24">
        <f>L83+L84</f>
        <v>2250000</v>
      </c>
      <c r="M82" s="24"/>
      <c r="N82" s="21"/>
      <c r="O82" s="22"/>
    </row>
    <row r="83" spans="1:15" ht="24">
      <c r="A83" s="116"/>
      <c r="B83" s="120"/>
      <c r="C83" s="120"/>
      <c r="D83" s="120"/>
      <c r="E83" s="118"/>
      <c r="F83" s="118"/>
      <c r="G83" s="121"/>
      <c r="H83" s="121"/>
      <c r="I83" s="19">
        <f t="shared" si="4"/>
        <v>1000000</v>
      </c>
      <c r="J83" s="23" t="s">
        <v>31</v>
      </c>
      <c r="K83" s="21"/>
      <c r="L83" s="24">
        <v>1000000</v>
      </c>
      <c r="M83" s="24"/>
      <c r="N83" s="21"/>
      <c r="O83" s="22"/>
    </row>
    <row r="84" spans="1:15" ht="18" customHeight="1">
      <c r="A84" s="116"/>
      <c r="B84" s="120"/>
      <c r="C84" s="120"/>
      <c r="D84" s="120"/>
      <c r="E84" s="118"/>
      <c r="F84" s="118"/>
      <c r="G84" s="121"/>
      <c r="H84" s="121"/>
      <c r="I84" s="19">
        <f t="shared" si="4"/>
        <v>2100000</v>
      </c>
      <c r="J84" s="20" t="s">
        <v>32</v>
      </c>
      <c r="K84" s="21">
        <v>850000</v>
      </c>
      <c r="L84" s="24">
        <v>1250000</v>
      </c>
      <c r="M84" s="24"/>
      <c r="N84" s="21"/>
      <c r="O84" s="22"/>
    </row>
    <row r="85" spans="1:15" ht="18.75" customHeight="1">
      <c r="A85" s="116"/>
      <c r="B85" s="120"/>
      <c r="C85" s="120"/>
      <c r="D85" s="120"/>
      <c r="E85" s="118"/>
      <c r="F85" s="118"/>
      <c r="G85" s="121"/>
      <c r="H85" s="121"/>
      <c r="I85" s="19">
        <f t="shared" si="4"/>
        <v>0</v>
      </c>
      <c r="J85" s="20" t="s">
        <v>39</v>
      </c>
      <c r="K85" s="21"/>
      <c r="L85" s="24"/>
      <c r="M85" s="24"/>
      <c r="N85" s="21"/>
      <c r="O85" s="22"/>
    </row>
    <row r="86" spans="1:14" ht="19.5" customHeight="1">
      <c r="A86" s="116" t="s">
        <v>66</v>
      </c>
      <c r="B86" s="120">
        <v>921</v>
      </c>
      <c r="C86" s="120">
        <v>92113</v>
      </c>
      <c r="D86" s="120">
        <v>6229</v>
      </c>
      <c r="E86" s="127" t="s">
        <v>67</v>
      </c>
      <c r="F86" s="128" t="s">
        <v>68</v>
      </c>
      <c r="G86" s="121">
        <v>2008</v>
      </c>
      <c r="H86" s="121">
        <v>2010</v>
      </c>
      <c r="I86" s="19">
        <f>K86+L86+M86+N86+293408</f>
        <v>10643627</v>
      </c>
      <c r="J86" s="20" t="s">
        <v>30</v>
      </c>
      <c r="K86" s="21">
        <f>K87+K88</f>
        <v>50000</v>
      </c>
      <c r="L86" s="21">
        <f>L87+L88</f>
        <v>10300219</v>
      </c>
      <c r="M86" s="21"/>
      <c r="N86" s="21"/>
    </row>
    <row r="87" spans="1:14" ht="33.75" customHeight="1">
      <c r="A87" s="116"/>
      <c r="B87" s="120"/>
      <c r="C87" s="120"/>
      <c r="D87" s="120"/>
      <c r="E87" s="127"/>
      <c r="F87" s="127"/>
      <c r="G87" s="121"/>
      <c r="H87" s="121"/>
      <c r="I87" s="19">
        <f aca="true" t="shared" si="5" ref="I87:I93">K87+L87+M87+N87</f>
        <v>9455176</v>
      </c>
      <c r="J87" s="23" t="s">
        <v>31</v>
      </c>
      <c r="K87" s="21"/>
      <c r="L87" s="21">
        <v>9455176</v>
      </c>
      <c r="M87" s="21"/>
      <c r="N87" s="21"/>
    </row>
    <row r="88" spans="1:14" ht="19.5" customHeight="1">
      <c r="A88" s="116"/>
      <c r="B88" s="120"/>
      <c r="C88" s="120"/>
      <c r="D88" s="120"/>
      <c r="E88" s="127"/>
      <c r="F88" s="127"/>
      <c r="G88" s="121"/>
      <c r="H88" s="121"/>
      <c r="I88" s="19">
        <f t="shared" si="5"/>
        <v>895043</v>
      </c>
      <c r="J88" s="20" t="s">
        <v>32</v>
      </c>
      <c r="K88" s="21">
        <v>50000</v>
      </c>
      <c r="L88" s="21">
        <v>845043</v>
      </c>
      <c r="M88" s="21"/>
      <c r="N88" s="21"/>
    </row>
    <row r="89" spans="1:14" ht="19.5" customHeight="1">
      <c r="A89" s="116"/>
      <c r="B89" s="120"/>
      <c r="C89" s="120"/>
      <c r="D89" s="120"/>
      <c r="E89" s="127"/>
      <c r="F89" s="127"/>
      <c r="G89" s="121"/>
      <c r="H89" s="121"/>
      <c r="I89" s="19">
        <f t="shared" si="5"/>
        <v>0</v>
      </c>
      <c r="J89" s="20" t="s">
        <v>39</v>
      </c>
      <c r="K89" s="21"/>
      <c r="L89" s="21"/>
      <c r="M89" s="21"/>
      <c r="N89" s="21"/>
    </row>
    <row r="90" spans="1:14" ht="19.5" customHeight="1">
      <c r="A90" s="116" t="s">
        <v>69</v>
      </c>
      <c r="B90" s="120">
        <v>926</v>
      </c>
      <c r="C90" s="120">
        <v>92601</v>
      </c>
      <c r="D90" s="120">
        <v>6050</v>
      </c>
      <c r="E90" s="121" t="s">
        <v>70</v>
      </c>
      <c r="F90" s="118" t="s">
        <v>35</v>
      </c>
      <c r="G90" s="121">
        <v>2007</v>
      </c>
      <c r="H90" s="121">
        <v>2011</v>
      </c>
      <c r="I90" s="19">
        <f t="shared" si="5"/>
        <v>8600000</v>
      </c>
      <c r="J90" s="20" t="s">
        <v>30</v>
      </c>
      <c r="K90" s="21">
        <f>K91+K92</f>
        <v>500000</v>
      </c>
      <c r="L90" s="21">
        <f>L91+L92</f>
        <v>6200000</v>
      </c>
      <c r="M90" s="21">
        <f>M91+M92</f>
        <v>1900000</v>
      </c>
      <c r="N90" s="21"/>
    </row>
    <row r="91" spans="1:14" ht="41.25" customHeight="1">
      <c r="A91" s="116"/>
      <c r="B91" s="120"/>
      <c r="C91" s="120"/>
      <c r="D91" s="120"/>
      <c r="E91" s="121"/>
      <c r="F91" s="121"/>
      <c r="G91" s="121"/>
      <c r="H91" s="121"/>
      <c r="I91" s="19">
        <f t="shared" si="5"/>
        <v>2000000</v>
      </c>
      <c r="J91" s="23" t="s">
        <v>31</v>
      </c>
      <c r="K91" s="21"/>
      <c r="L91" s="24">
        <v>2000000</v>
      </c>
      <c r="M91" s="21"/>
      <c r="N91" s="21"/>
    </row>
    <row r="92" spans="1:14" ht="19.5" customHeight="1">
      <c r="A92" s="116"/>
      <c r="B92" s="120"/>
      <c r="C92" s="120"/>
      <c r="D92" s="120"/>
      <c r="E92" s="121"/>
      <c r="F92" s="121"/>
      <c r="G92" s="121"/>
      <c r="H92" s="121"/>
      <c r="I92" s="19">
        <f t="shared" si="5"/>
        <v>6600000</v>
      </c>
      <c r="J92" s="20" t="s">
        <v>32</v>
      </c>
      <c r="K92" s="24">
        <v>500000</v>
      </c>
      <c r="L92" s="21">
        <f>4200000</f>
        <v>4200000</v>
      </c>
      <c r="M92" s="21">
        <v>1900000</v>
      </c>
      <c r="N92" s="21"/>
    </row>
    <row r="93" spans="1:14" ht="19.5" customHeight="1">
      <c r="A93" s="116"/>
      <c r="B93" s="120"/>
      <c r="C93" s="120"/>
      <c r="D93" s="120"/>
      <c r="E93" s="121"/>
      <c r="F93" s="121"/>
      <c r="G93" s="121"/>
      <c r="H93" s="121"/>
      <c r="I93" s="19">
        <f t="shared" si="5"/>
        <v>0</v>
      </c>
      <c r="J93" s="20" t="s">
        <v>39</v>
      </c>
      <c r="K93" s="21"/>
      <c r="L93" s="24"/>
      <c r="M93" s="21"/>
      <c r="N93" s="21"/>
    </row>
    <row r="94" spans="1:14" ht="12.75" customHeight="1" hidden="1">
      <c r="A94" s="37"/>
      <c r="B94" s="38"/>
      <c r="C94" s="38"/>
      <c r="D94" s="38"/>
      <c r="E94" s="129"/>
      <c r="F94" s="39"/>
      <c r="G94" s="130">
        <v>2008</v>
      </c>
      <c r="H94" s="130">
        <v>2010</v>
      </c>
      <c r="I94" s="40"/>
      <c r="J94" s="41" t="s">
        <v>71</v>
      </c>
      <c r="K94" s="42"/>
      <c r="L94" s="42">
        <v>100000</v>
      </c>
      <c r="M94" s="42">
        <v>125000</v>
      </c>
      <c r="N94" s="43"/>
    </row>
    <row r="95" spans="2:14" ht="12.75" customHeight="1" hidden="1">
      <c r="B95" s="44"/>
      <c r="C95" s="44"/>
      <c r="D95" s="44"/>
      <c r="E95" s="129"/>
      <c r="F95" s="45"/>
      <c r="G95" s="130"/>
      <c r="H95" s="130"/>
      <c r="I95" s="46"/>
      <c r="J95" s="47" t="s">
        <v>72</v>
      </c>
      <c r="K95" s="48"/>
      <c r="L95" s="48"/>
      <c r="M95" s="48"/>
      <c r="N95" s="49"/>
    </row>
    <row r="96" spans="2:14" ht="12.75" customHeight="1" hidden="1">
      <c r="B96" s="44"/>
      <c r="C96" s="44"/>
      <c r="D96" s="44"/>
      <c r="E96" s="129"/>
      <c r="F96" s="45"/>
      <c r="G96" s="130"/>
      <c r="H96" s="130"/>
      <c r="I96" s="46"/>
      <c r="J96" s="50" t="s">
        <v>73</v>
      </c>
      <c r="K96" s="51"/>
      <c r="L96" s="51"/>
      <c r="M96" s="51"/>
      <c r="N96" s="52"/>
    </row>
    <row r="97" spans="2:14" ht="12.75" customHeight="1" hidden="1">
      <c r="B97" s="44"/>
      <c r="C97" s="44"/>
      <c r="D97" s="44"/>
      <c r="E97" s="129"/>
      <c r="F97" s="45"/>
      <c r="G97" s="130"/>
      <c r="H97" s="130"/>
      <c r="I97" s="46"/>
      <c r="J97" s="50" t="s">
        <v>74</v>
      </c>
      <c r="K97" s="51"/>
      <c r="L97" s="51">
        <f>L94</f>
        <v>100000</v>
      </c>
      <c r="M97" s="51">
        <f>M94</f>
        <v>125000</v>
      </c>
      <c r="N97" s="52"/>
    </row>
    <row r="98" spans="2:14" ht="12.75" customHeight="1" hidden="1">
      <c r="B98" s="44"/>
      <c r="C98" s="44"/>
      <c r="D98" s="44"/>
      <c r="E98" s="129"/>
      <c r="F98" s="45"/>
      <c r="G98" s="130"/>
      <c r="H98" s="130"/>
      <c r="I98" s="46"/>
      <c r="J98" s="50" t="s">
        <v>75</v>
      </c>
      <c r="K98" s="51"/>
      <c r="L98" s="51"/>
      <c r="M98" s="51"/>
      <c r="N98" s="52"/>
    </row>
    <row r="99" spans="2:15" ht="12.75" customHeight="1" hidden="1">
      <c r="B99" s="44"/>
      <c r="C99" s="44"/>
      <c r="D99" s="44"/>
      <c r="E99" s="129"/>
      <c r="F99" s="45"/>
      <c r="G99" s="130"/>
      <c r="H99" s="130"/>
      <c r="I99" s="46"/>
      <c r="J99" s="50" t="s">
        <v>76</v>
      </c>
      <c r="K99" s="51"/>
      <c r="L99" s="51">
        <f>L97</f>
        <v>100000</v>
      </c>
      <c r="M99" s="51">
        <f>M97</f>
        <v>125000</v>
      </c>
      <c r="N99" s="52"/>
      <c r="O99" s="22"/>
    </row>
    <row r="100" spans="2:14" ht="12.75" customHeight="1" hidden="1">
      <c r="B100" s="44"/>
      <c r="C100" s="44"/>
      <c r="D100" s="44"/>
      <c r="E100" s="129"/>
      <c r="F100" s="45"/>
      <c r="G100" s="130"/>
      <c r="H100" s="130"/>
      <c r="I100" s="46"/>
      <c r="J100" s="50" t="s">
        <v>77</v>
      </c>
      <c r="K100" s="51"/>
      <c r="L100" s="51"/>
      <c r="M100" s="51"/>
      <c r="N100" s="52"/>
    </row>
    <row r="101" spans="2:14" ht="12.75" customHeight="1" hidden="1">
      <c r="B101" s="44"/>
      <c r="C101" s="44"/>
      <c r="D101" s="44"/>
      <c r="E101" s="129"/>
      <c r="F101" s="45"/>
      <c r="G101" s="130"/>
      <c r="H101" s="130"/>
      <c r="I101" s="46"/>
      <c r="J101" s="50" t="s">
        <v>78</v>
      </c>
      <c r="K101" s="51"/>
      <c r="L101" s="51"/>
      <c r="M101" s="51"/>
      <c r="N101" s="52"/>
    </row>
    <row r="102" spans="2:14" ht="12.75" customHeight="1" hidden="1">
      <c r="B102" s="44"/>
      <c r="C102" s="44"/>
      <c r="D102" s="44"/>
      <c r="E102" s="129"/>
      <c r="F102" s="53"/>
      <c r="G102" s="130"/>
      <c r="H102" s="130"/>
      <c r="I102" s="54"/>
      <c r="J102" s="55" t="s">
        <v>79</v>
      </c>
      <c r="K102" s="56"/>
      <c r="L102" s="56"/>
      <c r="M102" s="56"/>
      <c r="N102" s="57"/>
    </row>
    <row r="103" spans="1:15" ht="12" hidden="1">
      <c r="A103" s="37"/>
      <c r="B103" s="38"/>
      <c r="C103" s="38"/>
      <c r="D103" s="38"/>
      <c r="E103" s="129"/>
      <c r="F103" s="39"/>
      <c r="G103" s="130">
        <v>2008</v>
      </c>
      <c r="H103" s="130">
        <v>2008</v>
      </c>
      <c r="I103" s="40"/>
      <c r="J103" s="41" t="s">
        <v>71</v>
      </c>
      <c r="K103" s="42"/>
      <c r="L103" s="42"/>
      <c r="M103" s="42"/>
      <c r="N103" s="43"/>
      <c r="O103" s="22"/>
    </row>
    <row r="104" spans="2:15" ht="12" hidden="1">
      <c r="B104" s="44"/>
      <c r="C104" s="44"/>
      <c r="D104" s="44"/>
      <c r="E104" s="129"/>
      <c r="F104" s="45"/>
      <c r="G104" s="130"/>
      <c r="H104" s="130"/>
      <c r="I104" s="46"/>
      <c r="J104" s="47" t="s">
        <v>72</v>
      </c>
      <c r="K104" s="48"/>
      <c r="L104" s="48"/>
      <c r="M104" s="48"/>
      <c r="N104" s="49"/>
      <c r="O104" s="22"/>
    </row>
    <row r="105" spans="2:15" ht="12" hidden="1">
      <c r="B105" s="44"/>
      <c r="C105" s="44"/>
      <c r="D105" s="44"/>
      <c r="E105" s="129"/>
      <c r="F105" s="45"/>
      <c r="G105" s="130"/>
      <c r="H105" s="130"/>
      <c r="I105" s="46"/>
      <c r="J105" s="50" t="s">
        <v>73</v>
      </c>
      <c r="K105" s="58"/>
      <c r="L105" s="58"/>
      <c r="M105" s="51"/>
      <c r="N105" s="52"/>
      <c r="O105" s="22"/>
    </row>
    <row r="106" spans="2:15" ht="12" hidden="1">
      <c r="B106" s="44"/>
      <c r="C106" s="44"/>
      <c r="D106" s="44"/>
      <c r="E106" s="129"/>
      <c r="F106" s="45"/>
      <c r="G106" s="130"/>
      <c r="H106" s="130"/>
      <c r="I106" s="46"/>
      <c r="J106" s="50" t="s">
        <v>74</v>
      </c>
      <c r="K106" s="51"/>
      <c r="L106" s="51"/>
      <c r="M106" s="51"/>
      <c r="N106" s="52"/>
      <c r="O106" s="22"/>
    </row>
    <row r="107" spans="2:14" ht="12" hidden="1">
      <c r="B107" s="44"/>
      <c r="C107" s="44"/>
      <c r="D107" s="44"/>
      <c r="E107" s="129"/>
      <c r="F107" s="45"/>
      <c r="G107" s="130"/>
      <c r="H107" s="130"/>
      <c r="I107" s="46"/>
      <c r="J107" s="50" t="s">
        <v>75</v>
      </c>
      <c r="K107" s="51"/>
      <c r="L107" s="51"/>
      <c r="M107" s="51"/>
      <c r="N107" s="52"/>
    </row>
    <row r="108" spans="2:14" ht="12" hidden="1">
      <c r="B108" s="44"/>
      <c r="C108" s="44"/>
      <c r="D108" s="44"/>
      <c r="E108" s="129"/>
      <c r="F108" s="45"/>
      <c r="G108" s="130"/>
      <c r="H108" s="130"/>
      <c r="I108" s="46"/>
      <c r="J108" s="50" t="s">
        <v>76</v>
      </c>
      <c r="K108" s="51"/>
      <c r="L108" s="51"/>
      <c r="M108" s="51"/>
      <c r="N108" s="52"/>
    </row>
    <row r="109" spans="2:14" ht="12" hidden="1">
      <c r="B109" s="44"/>
      <c r="C109" s="44"/>
      <c r="D109" s="44"/>
      <c r="E109" s="129"/>
      <c r="F109" s="45"/>
      <c r="G109" s="130"/>
      <c r="H109" s="130"/>
      <c r="I109" s="46"/>
      <c r="J109" s="50" t="s">
        <v>77</v>
      </c>
      <c r="K109" s="51"/>
      <c r="L109" s="51"/>
      <c r="M109" s="51"/>
      <c r="N109" s="52"/>
    </row>
    <row r="110" spans="2:14" ht="12" hidden="1">
      <c r="B110" s="44"/>
      <c r="C110" s="44"/>
      <c r="D110" s="44"/>
      <c r="E110" s="129"/>
      <c r="F110" s="45"/>
      <c r="G110" s="130"/>
      <c r="H110" s="130"/>
      <c r="I110" s="46"/>
      <c r="J110" s="50" t="s">
        <v>78</v>
      </c>
      <c r="K110" s="51"/>
      <c r="L110" s="51"/>
      <c r="M110" s="51"/>
      <c r="N110" s="52"/>
    </row>
    <row r="111" spans="2:14" ht="12" hidden="1">
      <c r="B111" s="44"/>
      <c r="C111" s="44"/>
      <c r="D111" s="44"/>
      <c r="E111" s="129"/>
      <c r="F111" s="53"/>
      <c r="G111" s="130"/>
      <c r="H111" s="130"/>
      <c r="I111" s="54"/>
      <c r="J111" s="55" t="s">
        <v>79</v>
      </c>
      <c r="K111" s="56"/>
      <c r="L111" s="56"/>
      <c r="M111" s="56"/>
      <c r="N111" s="57"/>
    </row>
    <row r="112" spans="1:14" ht="11.25" customHeight="1">
      <c r="A112" s="59"/>
      <c r="B112" s="5"/>
      <c r="C112" s="5"/>
      <c r="D112" s="5"/>
      <c r="E112" s="60"/>
      <c r="F112" s="60"/>
      <c r="G112" s="131"/>
      <c r="H112" s="131"/>
      <c r="I112" s="61"/>
      <c r="J112" s="62"/>
      <c r="K112" s="63"/>
      <c r="L112" s="63"/>
      <c r="M112" s="63"/>
      <c r="N112" s="63"/>
    </row>
    <row r="113" spans="1:14" ht="12">
      <c r="A113" s="59"/>
      <c r="B113" s="5"/>
      <c r="C113" s="5"/>
      <c r="D113" s="5"/>
      <c r="E113" s="64"/>
      <c r="F113" s="64"/>
      <c r="G113" s="64"/>
      <c r="H113" s="64"/>
      <c r="I113" s="65"/>
      <c r="J113" s="66"/>
      <c r="K113" s="67"/>
      <c r="L113" s="67"/>
      <c r="M113" s="67"/>
      <c r="N113" s="67"/>
    </row>
    <row r="114" spans="1:14" ht="12">
      <c r="A114" s="59"/>
      <c r="B114" s="5"/>
      <c r="C114" s="5"/>
      <c r="D114" s="5"/>
      <c r="E114" s="64"/>
      <c r="F114" s="64"/>
      <c r="G114" s="64"/>
      <c r="H114" s="64"/>
      <c r="I114" s="65"/>
      <c r="J114" s="66"/>
      <c r="K114" s="67"/>
      <c r="L114" s="67"/>
      <c r="M114" s="67"/>
      <c r="N114" s="67"/>
    </row>
    <row r="115" spans="1:14" ht="12">
      <c r="A115" s="59"/>
      <c r="B115" s="5"/>
      <c r="C115" s="5"/>
      <c r="D115" s="5"/>
      <c r="E115" s="64"/>
      <c r="F115" s="64"/>
      <c r="G115" s="64"/>
      <c r="H115" s="64"/>
      <c r="I115" s="65"/>
      <c r="J115" s="66"/>
      <c r="K115" s="67"/>
      <c r="L115" s="67"/>
      <c r="M115" s="67"/>
      <c r="N115" s="67"/>
    </row>
    <row r="116" spans="1:4" ht="12">
      <c r="A116" s="59"/>
      <c r="B116" s="5"/>
      <c r="C116" s="5"/>
      <c r="D116" s="5"/>
    </row>
    <row r="117" spans="1:4" ht="12">
      <c r="A117" s="59"/>
      <c r="B117" s="5"/>
      <c r="C117" s="5"/>
      <c r="D117" s="5"/>
    </row>
    <row r="118" spans="1:4" ht="12">
      <c r="A118" s="59"/>
      <c r="B118" s="5"/>
      <c r="C118" s="5"/>
      <c r="D118" s="5"/>
    </row>
    <row r="119" spans="1:14" ht="12">
      <c r="A119" s="59"/>
      <c r="B119" s="5"/>
      <c r="C119" s="5"/>
      <c r="D119" s="5"/>
      <c r="G119" s="10"/>
      <c r="H119" s="10"/>
      <c r="I119" s="68"/>
      <c r="K119" s="68"/>
      <c r="L119" s="68"/>
      <c r="M119" s="68"/>
      <c r="N119" s="68"/>
    </row>
    <row r="120" spans="1:14" ht="12">
      <c r="A120" s="59"/>
      <c r="B120" s="5"/>
      <c r="C120" s="5"/>
      <c r="D120" s="5"/>
      <c r="K120" s="68"/>
      <c r="L120" s="68"/>
      <c r="M120" s="68"/>
      <c r="N120" s="68"/>
    </row>
    <row r="121" spans="1:10" ht="12">
      <c r="A121" s="59"/>
      <c r="B121" s="5"/>
      <c r="C121" s="5"/>
      <c r="D121" s="5"/>
      <c r="G121" s="69"/>
      <c r="H121" s="69"/>
      <c r="I121" s="70"/>
      <c r="J121" s="71"/>
    </row>
    <row r="122" spans="1:10" ht="12">
      <c r="A122" s="59"/>
      <c r="B122" s="5"/>
      <c r="C122" s="5"/>
      <c r="D122" s="5"/>
      <c r="G122" s="69"/>
      <c r="H122" s="69"/>
      <c r="I122" s="70"/>
      <c r="J122" s="71"/>
    </row>
    <row r="123" spans="1:14" ht="12">
      <c r="A123" s="59"/>
      <c r="B123" s="5"/>
      <c r="C123" s="5"/>
      <c r="D123" s="5"/>
      <c r="E123" s="72"/>
      <c r="G123" s="69"/>
      <c r="H123" s="69"/>
      <c r="I123" s="70"/>
      <c r="J123" s="71"/>
      <c r="K123" s="73"/>
      <c r="L123" s="73"/>
      <c r="M123" s="73"/>
      <c r="N123" s="73"/>
    </row>
    <row r="124" spans="1:15" ht="12">
      <c r="A124" s="59"/>
      <c r="B124" s="5"/>
      <c r="C124" s="5"/>
      <c r="D124" s="5"/>
      <c r="E124" s="72"/>
      <c r="G124" s="69"/>
      <c r="H124" s="69"/>
      <c r="I124" s="70"/>
      <c r="J124" s="71"/>
      <c r="K124" s="73"/>
      <c r="L124" s="73"/>
      <c r="M124" s="73"/>
      <c r="N124" s="73"/>
      <c r="O124" s="22"/>
    </row>
    <row r="125" spans="1:15" ht="27.75" customHeight="1">
      <c r="A125" s="59"/>
      <c r="B125" s="5"/>
      <c r="C125" s="5"/>
      <c r="D125" s="5"/>
      <c r="E125" s="72"/>
      <c r="G125" s="69"/>
      <c r="H125" s="69"/>
      <c r="I125" s="70"/>
      <c r="J125" s="71"/>
      <c r="O125" s="22"/>
    </row>
    <row r="126" spans="1:15" ht="61.5" customHeight="1">
      <c r="A126" s="59"/>
      <c r="B126" s="74"/>
      <c r="C126" s="5"/>
      <c r="D126" s="22"/>
      <c r="E126" s="72"/>
      <c r="G126" s="69"/>
      <c r="H126" s="69"/>
      <c r="I126" s="70"/>
      <c r="J126" s="71"/>
      <c r="O126" s="22"/>
    </row>
    <row r="127" spans="1:15" ht="12">
      <c r="A127" s="59"/>
      <c r="B127" s="5"/>
      <c r="C127" s="5"/>
      <c r="D127" s="22"/>
      <c r="E127" s="72"/>
      <c r="G127" s="69"/>
      <c r="H127" s="69"/>
      <c r="I127" s="70"/>
      <c r="J127" s="71"/>
      <c r="O127" s="22"/>
    </row>
    <row r="128" spans="1:15" ht="16.5" customHeight="1">
      <c r="A128" s="59"/>
      <c r="B128" s="5"/>
      <c r="C128" s="5"/>
      <c r="D128" s="22"/>
      <c r="E128" s="72"/>
      <c r="G128" s="69"/>
      <c r="H128" s="69"/>
      <c r="I128" s="70"/>
      <c r="J128" s="71"/>
      <c r="O128" s="22"/>
    </row>
    <row r="129" spans="1:15" ht="12">
      <c r="A129" s="59"/>
      <c r="B129" s="5"/>
      <c r="C129" s="5"/>
      <c r="D129" s="22"/>
      <c r="E129" s="72"/>
      <c r="G129" s="69"/>
      <c r="H129" s="69"/>
      <c r="I129" s="70"/>
      <c r="J129" s="71"/>
      <c r="O129" s="22"/>
    </row>
    <row r="130" spans="1:15" ht="12">
      <c r="A130" s="59"/>
      <c r="B130" s="5"/>
      <c r="C130" s="5"/>
      <c r="D130" s="22"/>
      <c r="E130" s="72"/>
      <c r="G130" s="69"/>
      <c r="H130" s="69"/>
      <c r="I130" s="70"/>
      <c r="J130" s="71"/>
      <c r="O130" s="22"/>
    </row>
    <row r="131" spans="1:15" ht="12">
      <c r="A131" s="59"/>
      <c r="B131" s="5"/>
      <c r="C131" s="5"/>
      <c r="D131" s="22"/>
      <c r="E131" s="72"/>
      <c r="G131" s="69"/>
      <c r="H131" s="69"/>
      <c r="I131" s="70"/>
      <c r="J131" s="71"/>
      <c r="O131" s="22"/>
    </row>
    <row r="132" spans="1:5" ht="12">
      <c r="A132" s="59"/>
      <c r="B132" s="5"/>
      <c r="C132" s="5"/>
      <c r="D132" s="22"/>
      <c r="E132" s="72"/>
    </row>
    <row r="133" spans="1:4" ht="12">
      <c r="A133" s="59"/>
      <c r="B133" s="5"/>
      <c r="C133" s="5"/>
      <c r="D133" s="22"/>
    </row>
    <row r="134" spans="1:14" ht="12">
      <c r="A134" s="59"/>
      <c r="B134" s="5"/>
      <c r="C134" s="5"/>
      <c r="D134" s="22"/>
      <c r="N134" s="75"/>
    </row>
    <row r="135" spans="1:14" ht="12">
      <c r="A135" s="59"/>
      <c r="B135" s="5"/>
      <c r="C135" s="5"/>
      <c r="D135" s="22"/>
      <c r="E135" s="72"/>
      <c r="N135" s="75"/>
    </row>
    <row r="136" spans="1:14" ht="12">
      <c r="A136" s="59"/>
      <c r="B136" s="5"/>
      <c r="C136" s="5"/>
      <c r="D136" s="22"/>
      <c r="E136" s="72"/>
      <c r="N136" s="75"/>
    </row>
    <row r="137" spans="1:5" ht="12">
      <c r="A137" s="59"/>
      <c r="B137" s="5"/>
      <c r="C137" s="5"/>
      <c r="D137" s="22"/>
      <c r="E137" s="72"/>
    </row>
    <row r="138" spans="1:5" ht="12">
      <c r="A138" s="59"/>
      <c r="B138" s="5"/>
      <c r="C138" s="5"/>
      <c r="D138" s="22"/>
      <c r="E138" s="72"/>
    </row>
    <row r="139" spans="1:5" ht="12">
      <c r="A139" s="59"/>
      <c r="B139" s="5"/>
      <c r="C139" s="5"/>
      <c r="D139" s="22"/>
      <c r="E139" s="72"/>
    </row>
    <row r="140" spans="1:5" ht="12">
      <c r="A140" s="59"/>
      <c r="B140" s="5"/>
      <c r="C140" s="5"/>
      <c r="D140" s="22"/>
      <c r="E140" s="72"/>
    </row>
    <row r="141" spans="1:5" ht="12">
      <c r="A141" s="59"/>
      <c r="B141" s="5"/>
      <c r="C141" s="5"/>
      <c r="D141" s="22"/>
      <c r="E141" s="72"/>
    </row>
    <row r="142" spans="1:5" ht="12">
      <c r="A142" s="59"/>
      <c r="B142" s="5"/>
      <c r="C142" s="5"/>
      <c r="D142" s="22"/>
      <c r="E142" s="72"/>
    </row>
    <row r="143" spans="1:5" ht="12">
      <c r="A143" s="59"/>
      <c r="B143" s="5"/>
      <c r="C143" s="5"/>
      <c r="D143" s="22"/>
      <c r="E143" s="72"/>
    </row>
    <row r="144" spans="1:5" ht="12">
      <c r="A144" s="59"/>
      <c r="B144" s="5"/>
      <c r="C144" s="5"/>
      <c r="D144" s="22"/>
      <c r="E144" s="72"/>
    </row>
    <row r="145" spans="1:5" ht="12">
      <c r="A145" s="59"/>
      <c r="B145" s="5"/>
      <c r="C145" s="5"/>
      <c r="D145" s="22"/>
      <c r="E145" s="72"/>
    </row>
    <row r="146" spans="1:5" ht="12">
      <c r="A146" s="59"/>
      <c r="B146" s="5"/>
      <c r="C146" s="5"/>
      <c r="D146" s="22"/>
      <c r="E146" s="72"/>
    </row>
    <row r="147" spans="1:4" ht="12">
      <c r="A147" s="59"/>
      <c r="B147" s="5"/>
      <c r="C147" s="5"/>
      <c r="D147" s="22"/>
    </row>
    <row r="148" spans="1:4" ht="12">
      <c r="A148" s="59"/>
      <c r="B148" s="5"/>
      <c r="C148" s="5"/>
      <c r="D148" s="22"/>
    </row>
    <row r="149" spans="1:4" ht="12">
      <c r="A149" s="59"/>
      <c r="B149" s="5"/>
      <c r="C149" s="5"/>
      <c r="D149" s="22"/>
    </row>
    <row r="150" spans="1:4" ht="12">
      <c r="A150" s="59"/>
      <c r="B150" s="5"/>
      <c r="C150" s="5"/>
      <c r="D150" s="22"/>
    </row>
    <row r="151" spans="1:4" ht="12">
      <c r="A151" s="59"/>
      <c r="B151" s="5"/>
      <c r="C151" s="5"/>
      <c r="D151" s="22"/>
    </row>
    <row r="152" spans="1:4" ht="12">
      <c r="A152" s="59"/>
      <c r="B152" s="5"/>
      <c r="C152" s="5"/>
      <c r="D152" s="5"/>
    </row>
    <row r="153" spans="1:4" ht="12">
      <c r="A153" s="59"/>
      <c r="B153" s="5"/>
      <c r="C153" s="5"/>
      <c r="D153" s="5"/>
    </row>
    <row r="154" spans="1:4" ht="12">
      <c r="A154" s="59"/>
      <c r="B154" s="5"/>
      <c r="C154" s="5"/>
      <c r="D154" s="5"/>
    </row>
    <row r="155" spans="1:4" ht="12">
      <c r="A155" s="59"/>
      <c r="B155" s="5"/>
      <c r="C155" s="5"/>
      <c r="D155" s="5"/>
    </row>
    <row r="156" spans="1:4" ht="12">
      <c r="A156" s="59"/>
      <c r="B156" s="5"/>
      <c r="C156" s="5"/>
      <c r="D156" s="5"/>
    </row>
    <row r="157" spans="1:4" ht="12">
      <c r="A157" s="59"/>
      <c r="B157" s="5"/>
      <c r="C157" s="5"/>
      <c r="D157" s="5"/>
    </row>
    <row r="158" spans="1:4" ht="12">
      <c r="A158" s="59"/>
      <c r="B158" s="5"/>
      <c r="C158" s="5"/>
      <c r="D158" s="5"/>
    </row>
    <row r="159" spans="1:4" ht="12">
      <c r="A159" s="59"/>
      <c r="B159" s="5"/>
      <c r="C159" s="5"/>
      <c r="D159" s="5"/>
    </row>
    <row r="160" spans="1:4" ht="12">
      <c r="A160" s="59"/>
      <c r="B160" s="5"/>
      <c r="C160" s="5"/>
      <c r="D160" s="5"/>
    </row>
    <row r="161" spans="1:4" ht="12">
      <c r="A161" s="59"/>
      <c r="B161" s="5"/>
      <c r="C161" s="5"/>
      <c r="D161" s="5"/>
    </row>
    <row r="162" spans="1:4" ht="12">
      <c r="A162" s="59"/>
      <c r="B162" s="5"/>
      <c r="C162" s="5"/>
      <c r="D162" s="5"/>
    </row>
    <row r="163" spans="1:4" ht="12">
      <c r="A163" s="59"/>
      <c r="B163" s="5"/>
      <c r="C163" s="5"/>
      <c r="D163" s="5"/>
    </row>
    <row r="164" spans="1:4" ht="12">
      <c r="A164" s="59"/>
      <c r="B164" s="5"/>
      <c r="C164" s="5"/>
      <c r="D164" s="5"/>
    </row>
    <row r="165" spans="1:4" ht="12">
      <c r="A165" s="59"/>
      <c r="B165" s="5"/>
      <c r="C165" s="5"/>
      <c r="D165" s="5"/>
    </row>
    <row r="166" spans="1:4" ht="12">
      <c r="A166" s="59"/>
      <c r="B166" s="5"/>
      <c r="C166" s="5"/>
      <c r="D166" s="5"/>
    </row>
    <row r="167" spans="1:4" ht="12">
      <c r="A167" s="59"/>
      <c r="B167" s="5"/>
      <c r="C167" s="5"/>
      <c r="D167" s="5"/>
    </row>
    <row r="168" spans="1:4" ht="12">
      <c r="A168" s="59"/>
      <c r="B168" s="5"/>
      <c r="C168" s="5"/>
      <c r="D168" s="5"/>
    </row>
    <row r="169" spans="1:4" ht="12">
      <c r="A169" s="59"/>
      <c r="B169" s="5"/>
      <c r="C169" s="5"/>
      <c r="D169" s="5"/>
    </row>
    <row r="170" spans="1:4" ht="12">
      <c r="A170" s="59"/>
      <c r="B170" s="5"/>
      <c r="C170" s="5"/>
      <c r="D170" s="5"/>
    </row>
    <row r="171" spans="1:4" ht="12">
      <c r="A171" s="59"/>
      <c r="B171" s="5"/>
      <c r="C171" s="5"/>
      <c r="D171" s="5"/>
    </row>
    <row r="172" spans="1:4" ht="12">
      <c r="A172" s="59"/>
      <c r="B172" s="5"/>
      <c r="C172" s="5"/>
      <c r="D172" s="5"/>
    </row>
    <row r="173" spans="1:4" ht="12">
      <c r="A173" s="59"/>
      <c r="B173" s="5"/>
      <c r="C173" s="5"/>
      <c r="D173" s="5"/>
    </row>
    <row r="174" spans="1:4" ht="12">
      <c r="A174" s="59"/>
      <c r="B174" s="5"/>
      <c r="C174" s="5"/>
      <c r="D174" s="5"/>
    </row>
    <row r="175" spans="1:4" ht="12">
      <c r="A175" s="59"/>
      <c r="B175" s="5"/>
      <c r="C175" s="5"/>
      <c r="D175" s="5"/>
    </row>
    <row r="176" spans="1:4" ht="12">
      <c r="A176" s="59"/>
      <c r="B176" s="5"/>
      <c r="C176" s="5"/>
      <c r="D176" s="5"/>
    </row>
    <row r="177" spans="1:4" ht="12">
      <c r="A177" s="59"/>
      <c r="B177" s="5"/>
      <c r="C177" s="5"/>
      <c r="D177" s="5"/>
    </row>
    <row r="178" spans="1:4" ht="12">
      <c r="A178" s="59"/>
      <c r="B178" s="5"/>
      <c r="C178" s="5"/>
      <c r="D178" s="5"/>
    </row>
    <row r="179" spans="1:4" ht="12">
      <c r="A179" s="59"/>
      <c r="B179" s="5"/>
      <c r="C179" s="5"/>
      <c r="D179" s="5"/>
    </row>
    <row r="180" spans="1:4" ht="12">
      <c r="A180" s="59"/>
      <c r="B180" s="5"/>
      <c r="C180" s="5"/>
      <c r="D180" s="5"/>
    </row>
    <row r="181" spans="1:4" ht="12">
      <c r="A181" s="59"/>
      <c r="B181" s="5"/>
      <c r="C181" s="5"/>
      <c r="D181" s="5"/>
    </row>
    <row r="182" spans="1:4" ht="12">
      <c r="A182" s="59"/>
      <c r="B182" s="5"/>
      <c r="C182" s="5"/>
      <c r="D182" s="5"/>
    </row>
    <row r="183" spans="1:4" ht="12">
      <c r="A183" s="59"/>
      <c r="B183" s="5"/>
      <c r="C183" s="5"/>
      <c r="D183" s="5"/>
    </row>
    <row r="184" spans="1:4" ht="12">
      <c r="A184" s="59"/>
      <c r="B184" s="5"/>
      <c r="C184" s="5"/>
      <c r="D184" s="5"/>
    </row>
    <row r="185" spans="1:4" ht="12">
      <c r="A185" s="59"/>
      <c r="B185" s="5"/>
      <c r="C185" s="5"/>
      <c r="D185" s="5"/>
    </row>
    <row r="186" spans="1:4" ht="12">
      <c r="A186" s="59"/>
      <c r="B186" s="5"/>
      <c r="C186" s="5"/>
      <c r="D186" s="5"/>
    </row>
    <row r="187" spans="1:4" ht="12">
      <c r="A187" s="59"/>
      <c r="B187" s="5"/>
      <c r="C187" s="5"/>
      <c r="D187" s="5"/>
    </row>
    <row r="188" spans="1:4" ht="12">
      <c r="A188" s="59"/>
      <c r="B188" s="5"/>
      <c r="C188" s="5"/>
      <c r="D188" s="5"/>
    </row>
    <row r="189" spans="1:4" ht="12">
      <c r="A189" s="59"/>
      <c r="B189" s="5"/>
      <c r="C189" s="5"/>
      <c r="D189" s="5"/>
    </row>
    <row r="190" spans="1:4" ht="12">
      <c r="A190" s="59"/>
      <c r="B190" s="5"/>
      <c r="C190" s="5"/>
      <c r="D190" s="5"/>
    </row>
    <row r="191" spans="1:4" ht="12">
      <c r="A191" s="59"/>
      <c r="B191" s="5"/>
      <c r="C191" s="5"/>
      <c r="D191" s="5"/>
    </row>
    <row r="192" spans="1:4" ht="12">
      <c r="A192" s="59"/>
      <c r="B192" s="5"/>
      <c r="C192" s="5"/>
      <c r="D192" s="5"/>
    </row>
    <row r="193" spans="1:4" ht="12">
      <c r="A193" s="59"/>
      <c r="B193" s="5"/>
      <c r="C193" s="5"/>
      <c r="D193" s="5"/>
    </row>
    <row r="194" spans="1:4" ht="12">
      <c r="A194" s="59"/>
      <c r="B194" s="5"/>
      <c r="C194" s="5"/>
      <c r="D194" s="5"/>
    </row>
    <row r="195" spans="1:4" ht="12">
      <c r="A195" s="59"/>
      <c r="B195" s="5"/>
      <c r="C195" s="5"/>
      <c r="D195" s="5"/>
    </row>
    <row r="196" spans="1:4" ht="12">
      <c r="A196" s="59"/>
      <c r="B196" s="5"/>
      <c r="C196" s="5"/>
      <c r="D196" s="5"/>
    </row>
    <row r="197" spans="1:4" ht="12">
      <c r="A197" s="59"/>
      <c r="B197" s="5"/>
      <c r="C197" s="5"/>
      <c r="D197" s="5"/>
    </row>
    <row r="198" spans="1:4" ht="12">
      <c r="A198" s="59"/>
      <c r="B198" s="5"/>
      <c r="C198" s="5"/>
      <c r="D198" s="5"/>
    </row>
    <row r="199" spans="1:4" ht="12">
      <c r="A199" s="59"/>
      <c r="B199" s="5"/>
      <c r="C199" s="5"/>
      <c r="D199" s="5"/>
    </row>
    <row r="200" spans="1:4" ht="12">
      <c r="A200" s="59"/>
      <c r="B200" s="5"/>
      <c r="C200" s="5"/>
      <c r="D200" s="5"/>
    </row>
    <row r="201" spans="1:4" ht="12">
      <c r="A201" s="59"/>
      <c r="B201" s="5"/>
      <c r="C201" s="5"/>
      <c r="D201" s="5"/>
    </row>
    <row r="202" spans="1:4" ht="12">
      <c r="A202" s="59"/>
      <c r="B202" s="5"/>
      <c r="C202" s="5"/>
      <c r="D202" s="5"/>
    </row>
    <row r="203" spans="1:4" ht="12">
      <c r="A203" s="59"/>
      <c r="B203" s="5"/>
      <c r="C203" s="5"/>
      <c r="D203" s="5"/>
    </row>
    <row r="204" spans="1:4" ht="12">
      <c r="A204" s="59"/>
      <c r="B204" s="5"/>
      <c r="C204" s="5"/>
      <c r="D204" s="5"/>
    </row>
    <row r="205" spans="1:4" ht="12">
      <c r="A205" s="59"/>
      <c r="B205" s="5"/>
      <c r="C205" s="5"/>
      <c r="D205" s="5"/>
    </row>
    <row r="206" spans="1:4" ht="12">
      <c r="A206" s="59"/>
      <c r="B206" s="5"/>
      <c r="C206" s="5"/>
      <c r="D206" s="5"/>
    </row>
    <row r="207" spans="1:4" ht="12">
      <c r="A207" s="59"/>
      <c r="B207" s="5"/>
      <c r="C207" s="5"/>
      <c r="D207" s="5"/>
    </row>
    <row r="208" spans="1:4" ht="12">
      <c r="A208" s="59"/>
      <c r="B208" s="5"/>
      <c r="C208" s="5"/>
      <c r="D208" s="5"/>
    </row>
    <row r="209" spans="1:4" ht="12">
      <c r="A209" s="59"/>
      <c r="B209" s="5"/>
      <c r="C209" s="5"/>
      <c r="D209" s="5"/>
    </row>
    <row r="210" spans="1:4" ht="12">
      <c r="A210" s="59"/>
      <c r="B210" s="5"/>
      <c r="C210" s="5"/>
      <c r="D210" s="5"/>
    </row>
    <row r="211" spans="1:4" ht="12">
      <c r="A211" s="59"/>
      <c r="B211" s="5"/>
      <c r="C211" s="5"/>
      <c r="D211" s="5"/>
    </row>
    <row r="212" spans="1:4" ht="12">
      <c r="A212" s="59"/>
      <c r="B212" s="5"/>
      <c r="C212" s="5"/>
      <c r="D212" s="5"/>
    </row>
    <row r="213" spans="1:4" ht="12">
      <c r="A213" s="59"/>
      <c r="B213" s="5"/>
      <c r="C213" s="5"/>
      <c r="D213" s="5"/>
    </row>
    <row r="214" spans="1:4" ht="12">
      <c r="A214" s="59"/>
      <c r="B214" s="5"/>
      <c r="C214" s="5"/>
      <c r="D214" s="5"/>
    </row>
    <row r="215" spans="1:4" ht="12">
      <c r="A215" s="59"/>
      <c r="B215" s="5"/>
      <c r="C215" s="5"/>
      <c r="D215" s="5"/>
    </row>
    <row r="216" spans="1:4" ht="12">
      <c r="A216" s="59"/>
      <c r="B216" s="5"/>
      <c r="C216" s="5"/>
      <c r="D216" s="5"/>
    </row>
    <row r="217" spans="1:4" ht="12">
      <c r="A217" s="59"/>
      <c r="B217" s="5"/>
      <c r="C217" s="5"/>
      <c r="D217" s="5"/>
    </row>
    <row r="218" spans="1:4" ht="12">
      <c r="A218" s="59"/>
      <c r="B218" s="5"/>
      <c r="C218" s="5"/>
      <c r="D218" s="5"/>
    </row>
    <row r="219" spans="1:4" ht="12">
      <c r="A219" s="59"/>
      <c r="B219" s="5"/>
      <c r="C219" s="5"/>
      <c r="D219" s="5"/>
    </row>
    <row r="220" spans="1:4" ht="12">
      <c r="A220" s="59"/>
      <c r="B220" s="5"/>
      <c r="C220" s="5"/>
      <c r="D220" s="5"/>
    </row>
    <row r="221" spans="1:4" ht="12">
      <c r="A221" s="59"/>
      <c r="B221" s="5"/>
      <c r="C221" s="5"/>
      <c r="D221" s="5"/>
    </row>
    <row r="222" spans="1:4" ht="12">
      <c r="A222" s="59"/>
      <c r="B222" s="5"/>
      <c r="C222" s="5"/>
      <c r="D222" s="5"/>
    </row>
    <row r="223" spans="1:4" ht="12">
      <c r="A223" s="59"/>
      <c r="B223" s="5"/>
      <c r="C223" s="5"/>
      <c r="D223" s="5"/>
    </row>
    <row r="224" spans="1:4" ht="12">
      <c r="A224" s="59"/>
      <c r="B224" s="5"/>
      <c r="C224" s="5"/>
      <c r="D224" s="5"/>
    </row>
    <row r="225" spans="1:4" ht="12">
      <c r="A225" s="59"/>
      <c r="B225" s="5"/>
      <c r="C225" s="5"/>
      <c r="D225" s="5"/>
    </row>
    <row r="226" spans="1:4" ht="12">
      <c r="A226" s="59"/>
      <c r="B226" s="5"/>
      <c r="C226" s="5"/>
      <c r="D226" s="5"/>
    </row>
    <row r="227" spans="1:4" ht="12">
      <c r="A227" s="59"/>
      <c r="B227" s="5"/>
      <c r="C227" s="5"/>
      <c r="D227" s="5"/>
    </row>
    <row r="228" spans="1:4" ht="12">
      <c r="A228" s="59"/>
      <c r="B228" s="5"/>
      <c r="C228" s="5"/>
      <c r="D228" s="5"/>
    </row>
    <row r="229" spans="1:4" ht="12">
      <c r="A229" s="59"/>
      <c r="B229" s="5"/>
      <c r="C229" s="5"/>
      <c r="D229" s="5"/>
    </row>
    <row r="230" spans="1:4" ht="12">
      <c r="A230" s="59"/>
      <c r="B230" s="5"/>
      <c r="C230" s="5"/>
      <c r="D230" s="5"/>
    </row>
    <row r="231" spans="1:4" ht="12">
      <c r="A231" s="59"/>
      <c r="B231" s="5"/>
      <c r="C231" s="5"/>
      <c r="D231" s="5"/>
    </row>
    <row r="232" spans="1:4" ht="12">
      <c r="A232" s="59"/>
      <c r="B232" s="5"/>
      <c r="C232" s="5"/>
      <c r="D232" s="5"/>
    </row>
    <row r="233" spans="1:4" ht="12">
      <c r="A233" s="59"/>
      <c r="B233" s="5"/>
      <c r="C233" s="5"/>
      <c r="D233" s="5"/>
    </row>
    <row r="234" spans="1:4" ht="12">
      <c r="A234" s="59"/>
      <c r="B234" s="5"/>
      <c r="C234" s="5"/>
      <c r="D234" s="5"/>
    </row>
  </sheetData>
  <mergeCells count="233">
    <mergeCell ref="G112:H112"/>
    <mergeCell ref="E94:E102"/>
    <mergeCell ref="G94:G102"/>
    <mergeCell ref="H94:H102"/>
    <mergeCell ref="E103:E111"/>
    <mergeCell ref="G103:G111"/>
    <mergeCell ref="H103:H111"/>
    <mergeCell ref="E90:E93"/>
    <mergeCell ref="F90:F93"/>
    <mergeCell ref="G90:G93"/>
    <mergeCell ref="H90:H93"/>
    <mergeCell ref="A90:A93"/>
    <mergeCell ref="B90:B93"/>
    <mergeCell ref="C90:C93"/>
    <mergeCell ref="D90:D93"/>
    <mergeCell ref="E86:E89"/>
    <mergeCell ref="F86:F89"/>
    <mergeCell ref="G86:G89"/>
    <mergeCell ref="H86:H89"/>
    <mergeCell ref="A86:A89"/>
    <mergeCell ref="B86:B89"/>
    <mergeCell ref="C86:C89"/>
    <mergeCell ref="D86:D89"/>
    <mergeCell ref="IL78:IL81"/>
    <mergeCell ref="A82:A85"/>
    <mergeCell ref="B82:B85"/>
    <mergeCell ref="C82:C85"/>
    <mergeCell ref="D82:D85"/>
    <mergeCell ref="E82:E85"/>
    <mergeCell ref="F82:F85"/>
    <mergeCell ref="G82:G85"/>
    <mergeCell ref="H82:H85"/>
    <mergeCell ref="HU78:HU81"/>
    <mergeCell ref="HV78:HV81"/>
    <mergeCell ref="II78:II81"/>
    <mergeCell ref="IK78:IK81"/>
    <mergeCell ref="HC78:HC81"/>
    <mergeCell ref="HE78:HE81"/>
    <mergeCell ref="HF78:HF81"/>
    <mergeCell ref="HS78:HS81"/>
    <mergeCell ref="FZ78:FZ81"/>
    <mergeCell ref="GM78:GM81"/>
    <mergeCell ref="GO78:GO81"/>
    <mergeCell ref="GP78:GP81"/>
    <mergeCell ref="FI78:FI81"/>
    <mergeCell ref="FJ78:FJ81"/>
    <mergeCell ref="FW78:FW81"/>
    <mergeCell ref="FY78:FY81"/>
    <mergeCell ref="EQ78:EQ81"/>
    <mergeCell ref="ES78:ES81"/>
    <mergeCell ref="ET78:ET81"/>
    <mergeCell ref="FG78:FG81"/>
    <mergeCell ref="DN78:DN81"/>
    <mergeCell ref="EA78:EA81"/>
    <mergeCell ref="EC78:EC81"/>
    <mergeCell ref="ED78:ED81"/>
    <mergeCell ref="CW78:CW81"/>
    <mergeCell ref="CX78:CX81"/>
    <mergeCell ref="DK78:DK81"/>
    <mergeCell ref="DM78:DM81"/>
    <mergeCell ref="CE78:CE81"/>
    <mergeCell ref="CG78:CG81"/>
    <mergeCell ref="CH78:CH81"/>
    <mergeCell ref="CU78:CU81"/>
    <mergeCell ref="BB78:BB81"/>
    <mergeCell ref="BO78:BO81"/>
    <mergeCell ref="BQ78:BQ81"/>
    <mergeCell ref="BR78:BR81"/>
    <mergeCell ref="AK78:AK81"/>
    <mergeCell ref="AL78:AL81"/>
    <mergeCell ref="AY78:AY81"/>
    <mergeCell ref="BA78:BA81"/>
    <mergeCell ref="S78:S81"/>
    <mergeCell ref="U78:U81"/>
    <mergeCell ref="V78:V81"/>
    <mergeCell ref="AI78:AI81"/>
    <mergeCell ref="E78:E81"/>
    <mergeCell ref="F78:F81"/>
    <mergeCell ref="G78:G81"/>
    <mergeCell ref="H78:H81"/>
    <mergeCell ref="A78:A81"/>
    <mergeCell ref="B78:B81"/>
    <mergeCell ref="C78:C81"/>
    <mergeCell ref="D78:D81"/>
    <mergeCell ref="E74:E77"/>
    <mergeCell ref="F74:F77"/>
    <mergeCell ref="G74:G77"/>
    <mergeCell ref="H74:H77"/>
    <mergeCell ref="A74:A77"/>
    <mergeCell ref="B74:B77"/>
    <mergeCell ref="C74:C77"/>
    <mergeCell ref="D74:D77"/>
    <mergeCell ref="H65:H68"/>
    <mergeCell ref="A69:N69"/>
    <mergeCell ref="A70:A73"/>
    <mergeCell ref="B70:B73"/>
    <mergeCell ref="C70:C73"/>
    <mergeCell ref="D70:D73"/>
    <mergeCell ref="E70:E73"/>
    <mergeCell ref="F70:F73"/>
    <mergeCell ref="G70:G73"/>
    <mergeCell ref="H70:H73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A61:A64"/>
    <mergeCell ref="B61:B64"/>
    <mergeCell ref="C61:C64"/>
    <mergeCell ref="E61:E64"/>
    <mergeCell ref="E57:E60"/>
    <mergeCell ref="F57:F60"/>
    <mergeCell ref="G57:G60"/>
    <mergeCell ref="H57:H60"/>
    <mergeCell ref="A57:A60"/>
    <mergeCell ref="B57:B60"/>
    <mergeCell ref="C57:C60"/>
    <mergeCell ref="D57:D60"/>
    <mergeCell ref="E53:E56"/>
    <mergeCell ref="F53:F56"/>
    <mergeCell ref="G53:G56"/>
    <mergeCell ref="H53:H56"/>
    <mergeCell ref="A53:A56"/>
    <mergeCell ref="B53:B56"/>
    <mergeCell ref="C53:C56"/>
    <mergeCell ref="D53:D56"/>
    <mergeCell ref="E49:E52"/>
    <mergeCell ref="F49:F52"/>
    <mergeCell ref="G49:G52"/>
    <mergeCell ref="H49:H52"/>
    <mergeCell ref="A49:A52"/>
    <mergeCell ref="B49:B52"/>
    <mergeCell ref="C49:C52"/>
    <mergeCell ref="D49:D52"/>
    <mergeCell ref="E45:E48"/>
    <mergeCell ref="F45:F48"/>
    <mergeCell ref="G45:G48"/>
    <mergeCell ref="H45:H48"/>
    <mergeCell ref="A45:A48"/>
    <mergeCell ref="B45:B48"/>
    <mergeCell ref="C45:C48"/>
    <mergeCell ref="D45:D48"/>
    <mergeCell ref="E41:E44"/>
    <mergeCell ref="F41:F44"/>
    <mergeCell ref="G41:G44"/>
    <mergeCell ref="H41:H44"/>
    <mergeCell ref="A41:A44"/>
    <mergeCell ref="B41:B44"/>
    <mergeCell ref="C41:C44"/>
    <mergeCell ref="D41:D44"/>
    <mergeCell ref="A36:N36"/>
    <mergeCell ref="A37:A40"/>
    <mergeCell ref="B37:B40"/>
    <mergeCell ref="C37:C40"/>
    <mergeCell ref="D37:D40"/>
    <mergeCell ref="E37:E40"/>
    <mergeCell ref="F37:F40"/>
    <mergeCell ref="G37:G40"/>
    <mergeCell ref="H37:H40"/>
    <mergeCell ref="E32:E35"/>
    <mergeCell ref="F32:F35"/>
    <mergeCell ref="G32:G35"/>
    <mergeCell ref="H32:H35"/>
    <mergeCell ref="A32:A35"/>
    <mergeCell ref="B32:B35"/>
    <mergeCell ref="C32:C35"/>
    <mergeCell ref="D32:D35"/>
    <mergeCell ref="E28:E31"/>
    <mergeCell ref="F28:F31"/>
    <mergeCell ref="G28:G31"/>
    <mergeCell ref="H28:H31"/>
    <mergeCell ref="A28:A31"/>
    <mergeCell ref="B28:B31"/>
    <mergeCell ref="C28:C31"/>
    <mergeCell ref="D28:D31"/>
    <mergeCell ref="E24:E27"/>
    <mergeCell ref="F24:F27"/>
    <mergeCell ref="G24:G27"/>
    <mergeCell ref="H24:H27"/>
    <mergeCell ref="A24:A27"/>
    <mergeCell ref="B24:B27"/>
    <mergeCell ref="C24:C27"/>
    <mergeCell ref="D24:D27"/>
    <mergeCell ref="E20:E23"/>
    <mergeCell ref="F20:F23"/>
    <mergeCell ref="G20:G23"/>
    <mergeCell ref="H20:H23"/>
    <mergeCell ref="A20:A23"/>
    <mergeCell ref="B20:B23"/>
    <mergeCell ref="C20:C23"/>
    <mergeCell ref="D20:D23"/>
    <mergeCell ref="E16:E19"/>
    <mergeCell ref="F16:F19"/>
    <mergeCell ref="G16:G19"/>
    <mergeCell ref="H16:H19"/>
    <mergeCell ref="A16:A19"/>
    <mergeCell ref="B16:B19"/>
    <mergeCell ref="C16:C19"/>
    <mergeCell ref="D16:D19"/>
    <mergeCell ref="E12:E15"/>
    <mergeCell ref="F12:F15"/>
    <mergeCell ref="G12:G15"/>
    <mergeCell ref="H12:H15"/>
    <mergeCell ref="A12:A15"/>
    <mergeCell ref="B12:B15"/>
    <mergeCell ref="C12:C15"/>
    <mergeCell ref="D12:D15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M1:N1"/>
    <mergeCell ref="A2:N4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9" r:id="rId1"/>
  <rowBreaks count="3" manualBreakCount="3">
    <brk id="36" max="255" man="1"/>
    <brk id="64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7"/>
  <sheetViews>
    <sheetView showGridLines="0" tabSelected="1" defaultGridColor="0" view="pageBreakPreview" zoomScale="90" zoomScaleNormal="50" zoomScaleSheetLayoutView="90" colorId="15" workbookViewId="0" topLeftCell="A1">
      <selection activeCell="P1" sqref="P1:Q1"/>
    </sheetView>
  </sheetViews>
  <sheetFormatPr defaultColWidth="9.00390625" defaultRowHeight="12.75"/>
  <cols>
    <col min="1" max="1" width="3.625" style="76" customWidth="1"/>
    <col min="2" max="2" width="4.25390625" style="2" customWidth="1"/>
    <col min="3" max="3" width="6.00390625" style="2" customWidth="1"/>
    <col min="4" max="4" width="20.125" style="3" customWidth="1"/>
    <col min="5" max="5" width="26.875" style="77" customWidth="1"/>
    <col min="6" max="6" width="5.875" style="5" customWidth="1"/>
    <col min="7" max="7" width="5.00390625" style="5" customWidth="1"/>
    <col min="8" max="8" width="10.00390625" style="11" customWidth="1"/>
    <col min="9" max="9" width="9.75390625" style="11" customWidth="1"/>
    <col min="10" max="10" width="9.625" style="78" customWidth="1"/>
    <col min="11" max="11" width="9.875" style="75" customWidth="1"/>
    <col min="12" max="13" width="0" style="75" hidden="1" customWidth="1"/>
    <col min="14" max="14" width="9.125" style="75" customWidth="1"/>
    <col min="15" max="15" width="8.875" style="75" customWidth="1"/>
    <col min="16" max="16" width="8.375" style="75" customWidth="1"/>
    <col min="17" max="17" width="9.875" style="75" customWidth="1"/>
    <col min="18" max="18" width="15.75390625" style="6" customWidth="1"/>
    <col min="19" max="255" width="9.125" style="5" customWidth="1"/>
  </cols>
  <sheetData>
    <row r="1" spans="1:256" s="12" customFormat="1" ht="61.5" customHeight="1">
      <c r="A1" s="10"/>
      <c r="B1" s="10"/>
      <c r="C1" s="10"/>
      <c r="D1" s="79"/>
      <c r="E1" s="77"/>
      <c r="F1" s="5"/>
      <c r="G1" s="5"/>
      <c r="H1" s="11"/>
      <c r="I1" s="11"/>
      <c r="J1" s="78"/>
      <c r="K1" s="11"/>
      <c r="L1" s="11"/>
      <c r="M1" s="11"/>
      <c r="N1" s="11"/>
      <c r="O1" s="11"/>
      <c r="P1" s="110" t="s">
        <v>80</v>
      </c>
      <c r="Q1" s="110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IV1"/>
    </row>
    <row r="2" spans="1:17" ht="15.75" customHeight="1">
      <c r="A2" s="132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8" customHeight="1">
      <c r="A4" s="1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27.75" customHeight="1">
      <c r="A5" s="113" t="s">
        <v>2</v>
      </c>
      <c r="B5" s="113" t="s">
        <v>3</v>
      </c>
      <c r="C5" s="113" t="s">
        <v>4</v>
      </c>
      <c r="D5" s="114" t="s">
        <v>82</v>
      </c>
      <c r="E5" s="133" t="s">
        <v>83</v>
      </c>
      <c r="F5" s="114" t="s">
        <v>84</v>
      </c>
      <c r="G5" s="114"/>
      <c r="H5" s="115" t="s">
        <v>85</v>
      </c>
      <c r="I5" s="115" t="s">
        <v>86</v>
      </c>
      <c r="J5" s="114" t="s">
        <v>87</v>
      </c>
      <c r="K5" s="114"/>
      <c r="L5" s="115" t="s">
        <v>88</v>
      </c>
      <c r="M5" s="115" t="s">
        <v>89</v>
      </c>
      <c r="N5" s="115"/>
      <c r="O5" s="115"/>
      <c r="P5" s="115"/>
      <c r="Q5" s="115"/>
    </row>
    <row r="6" spans="1:17" ht="39.75" customHeight="1">
      <c r="A6" s="113"/>
      <c r="B6" s="113"/>
      <c r="C6" s="113"/>
      <c r="D6" s="114"/>
      <c r="E6" s="133"/>
      <c r="F6" s="114"/>
      <c r="G6" s="114"/>
      <c r="H6" s="115"/>
      <c r="I6" s="115"/>
      <c r="J6" s="114"/>
      <c r="K6" s="114"/>
      <c r="L6" s="115"/>
      <c r="M6" s="14">
        <v>2007</v>
      </c>
      <c r="N6" s="14">
        <v>2009</v>
      </c>
      <c r="O6" s="14">
        <v>2010</v>
      </c>
      <c r="P6" s="14">
        <v>2011</v>
      </c>
      <c r="Q6" s="14" t="s">
        <v>14</v>
      </c>
    </row>
    <row r="7" spans="1:17" ht="24.75" customHeight="1">
      <c r="A7" s="134" t="s">
        <v>15</v>
      </c>
      <c r="B7" s="117">
        <v>400</v>
      </c>
      <c r="C7" s="117">
        <v>40002</v>
      </c>
      <c r="D7" s="135" t="s">
        <v>90</v>
      </c>
      <c r="E7" s="118" t="s">
        <v>91</v>
      </c>
      <c r="F7" s="119">
        <v>2004</v>
      </c>
      <c r="G7" s="119">
        <v>2011</v>
      </c>
      <c r="H7" s="136">
        <v>7435893</v>
      </c>
      <c r="I7" s="136">
        <f>K7</f>
        <v>4800000</v>
      </c>
      <c r="J7" s="23" t="s">
        <v>30</v>
      </c>
      <c r="K7" s="31">
        <f>SUM(N7:Q7)</f>
        <v>4800000</v>
      </c>
      <c r="L7" s="82"/>
      <c r="M7" s="82"/>
      <c r="N7" s="82">
        <v>2318000</v>
      </c>
      <c r="O7" s="82">
        <v>2159000</v>
      </c>
      <c r="P7" s="82">
        <v>323000</v>
      </c>
      <c r="Q7" s="82"/>
    </row>
    <row r="8" spans="1:17" ht="36" customHeight="1">
      <c r="A8" s="134"/>
      <c r="B8" s="117"/>
      <c r="C8" s="117"/>
      <c r="D8" s="135"/>
      <c r="E8" s="118"/>
      <c r="F8" s="119"/>
      <c r="G8" s="119"/>
      <c r="H8" s="136"/>
      <c r="I8" s="136"/>
      <c r="J8" s="20" t="s">
        <v>92</v>
      </c>
      <c r="K8" s="31">
        <f>SUM(N8:Q8)</f>
        <v>1520000</v>
      </c>
      <c r="L8" s="82"/>
      <c r="M8" s="82"/>
      <c r="N8" s="82">
        <v>400000</v>
      </c>
      <c r="O8" s="82">
        <v>1120000</v>
      </c>
      <c r="P8" s="82"/>
      <c r="Q8" s="82"/>
    </row>
    <row r="9" spans="1:17" ht="21.75" customHeight="1">
      <c r="A9" s="134"/>
      <c r="B9" s="117"/>
      <c r="C9" s="117"/>
      <c r="D9" s="135"/>
      <c r="E9" s="118"/>
      <c r="F9" s="119"/>
      <c r="G9" s="119"/>
      <c r="H9" s="136"/>
      <c r="I9" s="136"/>
      <c r="J9" s="23" t="s">
        <v>32</v>
      </c>
      <c r="K9" s="31">
        <f>SUM(N9:Q9)</f>
        <v>250000</v>
      </c>
      <c r="L9" s="31"/>
      <c r="M9" s="82"/>
      <c r="N9" s="31"/>
      <c r="O9" s="31">
        <v>250000</v>
      </c>
      <c r="P9" s="31"/>
      <c r="Q9" s="31"/>
    </row>
    <row r="10" spans="1:17" ht="12.75">
      <c r="A10" s="134"/>
      <c r="B10" s="117"/>
      <c r="C10" s="117"/>
      <c r="D10" s="135"/>
      <c r="E10" s="118"/>
      <c r="F10" s="119"/>
      <c r="G10" s="119"/>
      <c r="H10" s="136"/>
      <c r="I10" s="136"/>
      <c r="J10" s="23" t="s">
        <v>33</v>
      </c>
      <c r="K10" s="82">
        <f>SUM(N10:Q10)</f>
        <v>3030000</v>
      </c>
      <c r="L10" s="82"/>
      <c r="M10" s="82"/>
      <c r="N10" s="82">
        <v>1918000</v>
      </c>
      <c r="O10" s="82">
        <v>789000</v>
      </c>
      <c r="P10" s="82">
        <v>323000</v>
      </c>
      <c r="Q10" s="82"/>
    </row>
    <row r="11" spans="1:256" s="26" customFormat="1" ht="24" customHeight="1">
      <c r="A11" s="134" t="s">
        <v>16</v>
      </c>
      <c r="B11" s="120">
        <v>400</v>
      </c>
      <c r="C11" s="120">
        <v>40002</v>
      </c>
      <c r="D11" s="119" t="s">
        <v>93</v>
      </c>
      <c r="E11" s="118" t="s">
        <v>34</v>
      </c>
      <c r="F11" s="121">
        <v>2007</v>
      </c>
      <c r="G11" s="121">
        <v>2010</v>
      </c>
      <c r="H11" s="136">
        <v>2766840</v>
      </c>
      <c r="I11" s="136" t="e">
        <f>K11</f>
        <v>#VALUE!</v>
      </c>
      <c r="J11" s="23" t="s">
        <v>30</v>
      </c>
      <c r="K11" s="82" t="e">
        <f>SUM(N11:P11)</f>
        <v>#VALUE!</v>
      </c>
      <c r="L11" s="82"/>
      <c r="M11" s="82">
        <v>100000</v>
      </c>
      <c r="N11" s="82">
        <f>N13</f>
        <v>500000</v>
      </c>
      <c r="O11" s="82" t="e">
        <f>O13+O12</f>
        <v>#VALUE!</v>
      </c>
      <c r="P11" s="82"/>
      <c r="Q11" s="82"/>
      <c r="R11" s="6"/>
      <c r="IV11"/>
    </row>
    <row r="12" spans="1:256" s="26" customFormat="1" ht="48">
      <c r="A12" s="134"/>
      <c r="B12" s="120"/>
      <c r="C12" s="120"/>
      <c r="D12" s="119"/>
      <c r="E12" s="118"/>
      <c r="F12" s="121"/>
      <c r="G12" s="121"/>
      <c r="H12" s="136"/>
      <c r="I12" s="136"/>
      <c r="J12" s="20" t="s">
        <v>92</v>
      </c>
      <c r="K12" s="82">
        <f>SUM(N12:P12)</f>
        <v>0</v>
      </c>
      <c r="L12" s="82"/>
      <c r="M12" s="82"/>
      <c r="N12" s="82" t="s">
        <v>94</v>
      </c>
      <c r="O12" s="82" t="s">
        <v>94</v>
      </c>
      <c r="P12" s="82"/>
      <c r="Q12" s="82"/>
      <c r="R12" s="6"/>
      <c r="IV12"/>
    </row>
    <row r="13" spans="1:256" s="26" customFormat="1" ht="15" customHeight="1">
      <c r="A13" s="134"/>
      <c r="B13" s="120"/>
      <c r="C13" s="120"/>
      <c r="D13" s="119"/>
      <c r="E13" s="118"/>
      <c r="F13" s="121"/>
      <c r="G13" s="121"/>
      <c r="H13" s="136"/>
      <c r="I13" s="136"/>
      <c r="J13" s="23" t="s">
        <v>32</v>
      </c>
      <c r="K13" s="82">
        <f>SUM(N13:P13)</f>
        <v>2550000</v>
      </c>
      <c r="L13" s="82"/>
      <c r="M13" s="82" t="e">
        <f>#REF!</f>
        <v>#REF!</v>
      </c>
      <c r="N13" s="21">
        <f>500000</f>
        <v>500000</v>
      </c>
      <c r="O13" s="21">
        <f>2050000</f>
        <v>2050000</v>
      </c>
      <c r="P13" s="82"/>
      <c r="Q13" s="82"/>
      <c r="R13" s="6"/>
      <c r="IV13"/>
    </row>
    <row r="14" spans="1:256" s="26" customFormat="1" ht="15.75" customHeight="1">
      <c r="A14" s="134"/>
      <c r="B14" s="120"/>
      <c r="C14" s="120"/>
      <c r="D14" s="119"/>
      <c r="E14" s="118"/>
      <c r="F14" s="121"/>
      <c r="G14" s="121"/>
      <c r="H14" s="136"/>
      <c r="I14" s="136"/>
      <c r="J14" s="23" t="s">
        <v>33</v>
      </c>
      <c r="K14" s="82"/>
      <c r="L14" s="82"/>
      <c r="M14" s="82"/>
      <c r="N14" s="82"/>
      <c r="O14" s="82"/>
      <c r="P14" s="82"/>
      <c r="Q14" s="82"/>
      <c r="R14" s="6"/>
      <c r="IV14"/>
    </row>
    <row r="15" spans="1:256" s="26" customFormat="1" ht="25.5" customHeight="1">
      <c r="A15" s="134" t="s">
        <v>17</v>
      </c>
      <c r="B15" s="120">
        <v>600</v>
      </c>
      <c r="C15" s="120">
        <v>60016</v>
      </c>
      <c r="D15" s="119" t="s">
        <v>95</v>
      </c>
      <c r="E15" s="118" t="s">
        <v>42</v>
      </c>
      <c r="F15" s="121">
        <v>2007</v>
      </c>
      <c r="G15" s="121">
        <v>2010</v>
      </c>
      <c r="H15" s="136">
        <f>9869.8+I15</f>
        <v>2044869.8</v>
      </c>
      <c r="I15" s="136">
        <f>K15</f>
        <v>2035000</v>
      </c>
      <c r="J15" s="23" t="s">
        <v>30</v>
      </c>
      <c r="K15" s="31">
        <f>SUM(N15:P15)</f>
        <v>2035000</v>
      </c>
      <c r="L15" s="82"/>
      <c r="M15" s="82">
        <v>100000</v>
      </c>
      <c r="N15" s="24">
        <f>N17</f>
        <v>35000</v>
      </c>
      <c r="O15" s="24">
        <f>O16+O17</f>
        <v>2000000</v>
      </c>
      <c r="P15" s="31"/>
      <c r="Q15" s="82"/>
      <c r="R15" s="6"/>
      <c r="IV15" s="30"/>
    </row>
    <row r="16" spans="1:256" s="26" customFormat="1" ht="39" customHeight="1">
      <c r="A16" s="134"/>
      <c r="B16" s="120"/>
      <c r="C16" s="120"/>
      <c r="D16" s="119"/>
      <c r="E16" s="118"/>
      <c r="F16" s="121"/>
      <c r="G16" s="121"/>
      <c r="H16" s="136"/>
      <c r="I16" s="136"/>
      <c r="J16" s="20" t="s">
        <v>92</v>
      </c>
      <c r="K16" s="31">
        <f>SUM(N16:P16)</f>
        <v>650000</v>
      </c>
      <c r="L16" s="82"/>
      <c r="M16" s="82"/>
      <c r="N16" s="21"/>
      <c r="O16" s="21">
        <v>650000</v>
      </c>
      <c r="P16" s="82"/>
      <c r="Q16" s="82"/>
      <c r="R16" s="6"/>
      <c r="IV16" s="30"/>
    </row>
    <row r="17" spans="1:256" s="26" customFormat="1" ht="12.75">
      <c r="A17" s="134"/>
      <c r="B17" s="120"/>
      <c r="C17" s="120"/>
      <c r="D17" s="119"/>
      <c r="E17" s="118"/>
      <c r="F17" s="121"/>
      <c r="G17" s="121"/>
      <c r="H17" s="136"/>
      <c r="I17" s="136"/>
      <c r="J17" s="23" t="s">
        <v>32</v>
      </c>
      <c r="K17" s="83">
        <f>SUM(N17:P17)</f>
        <v>1385000</v>
      </c>
      <c r="L17" s="82"/>
      <c r="M17" s="82"/>
      <c r="N17" s="27">
        <v>35000</v>
      </c>
      <c r="O17" s="27">
        <v>1350000</v>
      </c>
      <c r="P17" s="83"/>
      <c r="Q17" s="84"/>
      <c r="R17" s="6"/>
      <c r="IV17" s="30"/>
    </row>
    <row r="18" spans="1:256" s="26" customFormat="1" ht="12.75">
      <c r="A18" s="134"/>
      <c r="B18" s="120"/>
      <c r="C18" s="120"/>
      <c r="D18" s="119"/>
      <c r="E18" s="118"/>
      <c r="F18" s="121"/>
      <c r="G18" s="121"/>
      <c r="H18" s="136"/>
      <c r="I18" s="136"/>
      <c r="J18" s="85" t="s">
        <v>33</v>
      </c>
      <c r="K18" s="86"/>
      <c r="L18" s="87"/>
      <c r="M18" s="87"/>
      <c r="N18" s="86"/>
      <c r="O18" s="86"/>
      <c r="P18" s="86"/>
      <c r="Q18" s="88"/>
      <c r="R18" s="6"/>
      <c r="IV18"/>
    </row>
    <row r="19" spans="1:256" s="26" customFormat="1" ht="25.5" customHeight="1">
      <c r="A19" s="116" t="s">
        <v>96</v>
      </c>
      <c r="B19" s="120">
        <v>600</v>
      </c>
      <c r="C19" s="120">
        <v>60016</v>
      </c>
      <c r="D19" s="119" t="s">
        <v>95</v>
      </c>
      <c r="E19" s="118" t="s">
        <v>36</v>
      </c>
      <c r="F19" s="121">
        <v>2008</v>
      </c>
      <c r="G19" s="121">
        <v>2010</v>
      </c>
      <c r="H19" s="136">
        <f>4316036+300000</f>
        <v>4616036</v>
      </c>
      <c r="I19" s="136">
        <f>K19</f>
        <v>4600000</v>
      </c>
      <c r="J19" s="23" t="s">
        <v>30</v>
      </c>
      <c r="K19" s="31">
        <f>SUM(N19:P19)</f>
        <v>4600000</v>
      </c>
      <c r="L19" s="82"/>
      <c r="M19" s="82">
        <v>100000</v>
      </c>
      <c r="N19" s="24">
        <v>1200000</v>
      </c>
      <c r="O19" s="24">
        <f>O20+O21</f>
        <v>3400000</v>
      </c>
      <c r="P19" s="31"/>
      <c r="Q19" s="82"/>
      <c r="R19" s="6"/>
      <c r="IV19"/>
    </row>
    <row r="20" spans="1:256" s="26" customFormat="1" ht="39" customHeight="1">
      <c r="A20" s="116"/>
      <c r="B20" s="120"/>
      <c r="C20" s="120"/>
      <c r="D20" s="119"/>
      <c r="E20" s="118"/>
      <c r="F20" s="121"/>
      <c r="G20" s="121"/>
      <c r="H20" s="136"/>
      <c r="I20" s="136"/>
      <c r="J20" s="20" t="s">
        <v>92</v>
      </c>
      <c r="K20" s="31">
        <f>SUM(N20:P20)</f>
        <v>1100000</v>
      </c>
      <c r="L20" s="82"/>
      <c r="M20" s="82"/>
      <c r="N20" s="21"/>
      <c r="O20" s="21">
        <v>1100000</v>
      </c>
      <c r="P20" s="82"/>
      <c r="Q20" s="82"/>
      <c r="R20" s="6"/>
      <c r="IV20"/>
    </row>
    <row r="21" spans="1:256" s="26" customFormat="1" ht="12.75">
      <c r="A21" s="116"/>
      <c r="B21" s="120"/>
      <c r="C21" s="120"/>
      <c r="D21" s="119"/>
      <c r="E21" s="118"/>
      <c r="F21" s="121"/>
      <c r="G21" s="121"/>
      <c r="H21" s="136"/>
      <c r="I21" s="136"/>
      <c r="J21" s="23" t="s">
        <v>32</v>
      </c>
      <c r="K21" s="83">
        <f>SUM(N21:P21)</f>
        <v>3500000</v>
      </c>
      <c r="L21" s="82"/>
      <c r="M21" s="82"/>
      <c r="N21" s="27">
        <v>1200000</v>
      </c>
      <c r="O21" s="27">
        <v>2300000</v>
      </c>
      <c r="P21" s="83"/>
      <c r="Q21" s="84"/>
      <c r="R21" s="6"/>
      <c r="IV21"/>
    </row>
    <row r="22" spans="1:256" s="26" customFormat="1" ht="12.75">
      <c r="A22" s="116"/>
      <c r="B22" s="120"/>
      <c r="C22" s="120"/>
      <c r="D22" s="119"/>
      <c r="E22" s="118"/>
      <c r="F22" s="121"/>
      <c r="G22" s="121"/>
      <c r="H22" s="136"/>
      <c r="I22" s="136"/>
      <c r="J22" s="23" t="s">
        <v>33</v>
      </c>
      <c r="K22" s="83"/>
      <c r="L22" s="82"/>
      <c r="M22" s="82"/>
      <c r="N22" s="83"/>
      <c r="O22" s="83"/>
      <c r="P22" s="83"/>
      <c r="Q22" s="84"/>
      <c r="R22" s="6"/>
      <c r="IV22"/>
    </row>
    <row r="23" spans="1:17" ht="30.75" customHeight="1">
      <c r="A23" s="116" t="s">
        <v>97</v>
      </c>
      <c r="B23" s="120">
        <v>600</v>
      </c>
      <c r="C23" s="120">
        <v>60016</v>
      </c>
      <c r="D23" s="119" t="s">
        <v>95</v>
      </c>
      <c r="E23" s="118" t="s">
        <v>44</v>
      </c>
      <c r="F23" s="121">
        <v>2008</v>
      </c>
      <c r="G23" s="121">
        <v>2010</v>
      </c>
      <c r="H23" s="136">
        <v>485000</v>
      </c>
      <c r="I23" s="136">
        <f>K23</f>
        <v>470000</v>
      </c>
      <c r="J23" s="23" t="s">
        <v>30</v>
      </c>
      <c r="K23" s="82">
        <f>SUM(N23:P23)</f>
        <v>470000</v>
      </c>
      <c r="L23" s="82"/>
      <c r="M23" s="82"/>
      <c r="N23" s="82">
        <f>N25</f>
        <v>70000</v>
      </c>
      <c r="O23" s="82">
        <v>400000</v>
      </c>
      <c r="P23" s="82"/>
      <c r="Q23" s="82"/>
    </row>
    <row r="24" spans="1:17" ht="35.25" customHeight="1">
      <c r="A24" s="116"/>
      <c r="B24" s="120"/>
      <c r="C24" s="120"/>
      <c r="D24" s="119"/>
      <c r="E24" s="118"/>
      <c r="F24" s="121"/>
      <c r="G24" s="121"/>
      <c r="H24" s="136"/>
      <c r="I24" s="136"/>
      <c r="J24" s="20" t="s">
        <v>92</v>
      </c>
      <c r="K24" s="82">
        <f>SUM(N24:P24)</f>
        <v>200000</v>
      </c>
      <c r="L24" s="82"/>
      <c r="M24" s="82"/>
      <c r="N24" s="82"/>
      <c r="O24" s="82">
        <v>200000</v>
      </c>
      <c r="P24" s="82"/>
      <c r="Q24" s="82"/>
    </row>
    <row r="25" spans="1:17" ht="12.75">
      <c r="A25" s="116"/>
      <c r="B25" s="120"/>
      <c r="C25" s="120"/>
      <c r="D25" s="119"/>
      <c r="E25" s="118"/>
      <c r="F25" s="121"/>
      <c r="G25" s="121"/>
      <c r="H25" s="136"/>
      <c r="I25" s="136"/>
      <c r="J25" s="23" t="s">
        <v>32</v>
      </c>
      <c r="K25" s="82">
        <f>SUM(N25:P25)</f>
        <v>270000</v>
      </c>
      <c r="L25" s="82"/>
      <c r="M25" s="82"/>
      <c r="N25" s="82">
        <v>70000</v>
      </c>
      <c r="O25" s="82">
        <v>200000</v>
      </c>
      <c r="P25" s="82"/>
      <c r="Q25" s="82"/>
    </row>
    <row r="26" spans="1:17" ht="12.75">
      <c r="A26" s="116"/>
      <c r="B26" s="120"/>
      <c r="C26" s="120"/>
      <c r="D26" s="119"/>
      <c r="E26" s="118"/>
      <c r="F26" s="121"/>
      <c r="G26" s="121"/>
      <c r="H26" s="136"/>
      <c r="I26" s="136"/>
      <c r="J26" s="23" t="s">
        <v>33</v>
      </c>
      <c r="K26" s="82"/>
      <c r="L26" s="82"/>
      <c r="M26" s="82"/>
      <c r="N26" s="82"/>
      <c r="O26" s="82"/>
      <c r="P26" s="82"/>
      <c r="Q26" s="82"/>
    </row>
    <row r="27" spans="1:17" ht="10.5" customHeight="1">
      <c r="A27" s="89"/>
      <c r="B27" s="32"/>
      <c r="C27" s="32"/>
      <c r="D27" s="33"/>
      <c r="E27" s="90"/>
      <c r="F27" s="34"/>
      <c r="G27" s="34"/>
      <c r="H27" s="91"/>
      <c r="I27" s="91"/>
      <c r="J27" s="92"/>
      <c r="K27" s="93"/>
      <c r="L27" s="93"/>
      <c r="M27" s="93"/>
      <c r="N27" s="93"/>
      <c r="O27" s="93"/>
      <c r="P27" s="93"/>
      <c r="Q27" s="93"/>
    </row>
    <row r="28" spans="1:17" ht="14.25" customHeight="1">
      <c r="A28" s="89"/>
      <c r="B28" s="32"/>
      <c r="C28" s="32"/>
      <c r="D28" s="33"/>
      <c r="E28" s="90"/>
      <c r="F28" s="34"/>
      <c r="G28" s="34"/>
      <c r="H28" s="91"/>
      <c r="I28" s="91"/>
      <c r="J28" s="92"/>
      <c r="K28" s="93"/>
      <c r="L28" s="93"/>
      <c r="M28" s="93"/>
      <c r="N28" s="93"/>
      <c r="O28" s="93"/>
      <c r="P28" s="93"/>
      <c r="Q28" s="93" t="s">
        <v>98</v>
      </c>
    </row>
    <row r="29" spans="1:17" ht="23.25" customHeight="1">
      <c r="A29" s="134">
        <v>6</v>
      </c>
      <c r="B29" s="120">
        <v>710</v>
      </c>
      <c r="C29" s="120">
        <v>71035</v>
      </c>
      <c r="D29" s="119" t="s">
        <v>93</v>
      </c>
      <c r="E29" s="118" t="s">
        <v>46</v>
      </c>
      <c r="F29" s="121">
        <v>2009</v>
      </c>
      <c r="G29" s="121">
        <v>2010</v>
      </c>
      <c r="H29" s="136">
        <f>I29</f>
        <v>160000</v>
      </c>
      <c r="I29" s="136">
        <f>K29</f>
        <v>160000</v>
      </c>
      <c r="J29" s="23" t="s">
        <v>30</v>
      </c>
      <c r="K29" s="82">
        <f>120000+O29</f>
        <v>160000</v>
      </c>
      <c r="L29" s="82"/>
      <c r="M29" s="82"/>
      <c r="N29" s="82">
        <v>120000</v>
      </c>
      <c r="O29" s="82">
        <f>O31</f>
        <v>40000</v>
      </c>
      <c r="P29" s="82"/>
      <c r="Q29" s="82"/>
    </row>
    <row r="30" spans="1:17" ht="56.25" customHeight="1">
      <c r="A30" s="134"/>
      <c r="B30" s="120"/>
      <c r="C30" s="120"/>
      <c r="D30" s="119"/>
      <c r="E30" s="118"/>
      <c r="F30" s="121"/>
      <c r="G30" s="121"/>
      <c r="H30" s="136"/>
      <c r="I30" s="136"/>
      <c r="J30" s="20" t="s">
        <v>92</v>
      </c>
      <c r="K30" s="82" t="s">
        <v>94</v>
      </c>
      <c r="L30" s="82"/>
      <c r="M30" s="82"/>
      <c r="N30" s="82" t="s">
        <v>94</v>
      </c>
      <c r="O30" s="82" t="s">
        <v>94</v>
      </c>
      <c r="P30" s="82"/>
      <c r="Q30" s="82"/>
    </row>
    <row r="31" spans="1:17" ht="23.25" customHeight="1">
      <c r="A31" s="134"/>
      <c r="B31" s="120"/>
      <c r="C31" s="120"/>
      <c r="D31" s="119"/>
      <c r="E31" s="118"/>
      <c r="F31" s="121"/>
      <c r="G31" s="121"/>
      <c r="H31" s="136"/>
      <c r="I31" s="136"/>
      <c r="J31" s="23" t="s">
        <v>32</v>
      </c>
      <c r="K31" s="82">
        <f>120000+O31</f>
        <v>160000</v>
      </c>
      <c r="L31" s="82"/>
      <c r="M31" s="82"/>
      <c r="N31" s="82">
        <v>120000</v>
      </c>
      <c r="O31" s="82">
        <v>40000</v>
      </c>
      <c r="P31" s="82"/>
      <c r="Q31" s="82"/>
    </row>
    <row r="32" spans="1:17" ht="12.75">
      <c r="A32" s="134"/>
      <c r="B32" s="120"/>
      <c r="C32" s="120"/>
      <c r="D32" s="119"/>
      <c r="E32" s="118"/>
      <c r="F32" s="121"/>
      <c r="G32" s="121"/>
      <c r="H32" s="136"/>
      <c r="I32" s="136"/>
      <c r="J32" s="23" t="s">
        <v>33</v>
      </c>
      <c r="K32" s="82"/>
      <c r="L32" s="82"/>
      <c r="M32" s="82"/>
      <c r="N32" s="82"/>
      <c r="O32" s="82"/>
      <c r="P32" s="82"/>
      <c r="Q32" s="82"/>
    </row>
    <row r="33" spans="1:17" ht="22.5" customHeight="1">
      <c r="A33" s="116" t="s">
        <v>21</v>
      </c>
      <c r="B33" s="120">
        <v>801</v>
      </c>
      <c r="C33" s="120">
        <v>80110</v>
      </c>
      <c r="D33" s="119" t="s">
        <v>99</v>
      </c>
      <c r="E33" s="118" t="s">
        <v>53</v>
      </c>
      <c r="F33" s="121">
        <v>2008</v>
      </c>
      <c r="G33" s="121">
        <v>2010</v>
      </c>
      <c r="H33" s="136">
        <f>I33+545899</f>
        <v>2821399</v>
      </c>
      <c r="I33" s="136">
        <f>K33</f>
        <v>2275500</v>
      </c>
      <c r="J33" s="23" t="s">
        <v>30</v>
      </c>
      <c r="K33" s="31">
        <f>SUM(N33:Q33)</f>
        <v>2275500</v>
      </c>
      <c r="L33" s="82"/>
      <c r="M33" s="82"/>
      <c r="N33" s="31">
        <f>N35</f>
        <v>160500</v>
      </c>
      <c r="O33" s="82">
        <v>2115000</v>
      </c>
      <c r="P33" s="82"/>
      <c r="Q33" s="82"/>
    </row>
    <row r="34" spans="1:17" ht="12.75">
      <c r="A34" s="116"/>
      <c r="B34" s="120"/>
      <c r="C34" s="120"/>
      <c r="D34" s="119"/>
      <c r="E34" s="118"/>
      <c r="F34" s="121"/>
      <c r="G34" s="121"/>
      <c r="H34" s="136"/>
      <c r="I34" s="136"/>
      <c r="J34" s="20" t="s">
        <v>92</v>
      </c>
      <c r="K34" s="31">
        <f>SUM(N34:Q34)</f>
        <v>1050000</v>
      </c>
      <c r="L34" s="82"/>
      <c r="M34" s="82"/>
      <c r="N34" s="82"/>
      <c r="O34" s="82">
        <v>1050000</v>
      </c>
      <c r="P34" s="82"/>
      <c r="Q34" s="82"/>
    </row>
    <row r="35" spans="1:17" ht="19.5" customHeight="1">
      <c r="A35" s="116"/>
      <c r="B35" s="120"/>
      <c r="C35" s="120"/>
      <c r="D35" s="119"/>
      <c r="E35" s="118"/>
      <c r="F35" s="121"/>
      <c r="G35" s="121"/>
      <c r="H35" s="136"/>
      <c r="I35" s="136"/>
      <c r="J35" s="23" t="s">
        <v>32</v>
      </c>
      <c r="K35" s="82">
        <f>SUM(N35:Q35)</f>
        <v>1225500</v>
      </c>
      <c r="L35" s="82"/>
      <c r="M35" s="82"/>
      <c r="N35" s="31">
        <v>160500</v>
      </c>
      <c r="O35" s="82">
        <v>1065000</v>
      </c>
      <c r="P35" s="82"/>
      <c r="Q35" s="82"/>
    </row>
    <row r="36" spans="1:17" ht="12.75">
      <c r="A36" s="116"/>
      <c r="B36" s="120"/>
      <c r="C36" s="120"/>
      <c r="D36" s="119"/>
      <c r="E36" s="118"/>
      <c r="F36" s="121"/>
      <c r="G36" s="121"/>
      <c r="H36" s="136"/>
      <c r="I36" s="136"/>
      <c r="J36" s="23" t="s">
        <v>33</v>
      </c>
      <c r="K36" s="82"/>
      <c r="L36" s="82"/>
      <c r="M36" s="82"/>
      <c r="N36" s="82"/>
      <c r="O36" s="82"/>
      <c r="P36" s="82"/>
      <c r="Q36" s="82"/>
    </row>
    <row r="37" spans="1:17" ht="24" customHeight="1">
      <c r="A37" s="116" t="s">
        <v>22</v>
      </c>
      <c r="B37" s="120">
        <v>926</v>
      </c>
      <c r="C37" s="120">
        <v>92601</v>
      </c>
      <c r="D37" s="119" t="s">
        <v>95</v>
      </c>
      <c r="E37" s="118" t="s">
        <v>100</v>
      </c>
      <c r="F37" s="121">
        <v>2010</v>
      </c>
      <c r="G37" s="121">
        <v>2012</v>
      </c>
      <c r="H37" s="136">
        <f>I37</f>
        <v>2600000</v>
      </c>
      <c r="I37" s="136">
        <f>K37</f>
        <v>2600000</v>
      </c>
      <c r="J37" s="23" t="s">
        <v>30</v>
      </c>
      <c r="K37" s="82">
        <f>P37+Q37</f>
        <v>2600000</v>
      </c>
      <c r="L37" s="82"/>
      <c r="M37" s="82"/>
      <c r="N37" s="82"/>
      <c r="O37" s="82"/>
      <c r="P37" s="82">
        <v>1300000</v>
      </c>
      <c r="Q37" s="82">
        <v>1300000</v>
      </c>
    </row>
    <row r="38" spans="1:17" ht="41.25" customHeight="1">
      <c r="A38" s="116"/>
      <c r="B38" s="120"/>
      <c r="C38" s="120"/>
      <c r="D38" s="119"/>
      <c r="E38" s="118"/>
      <c r="F38" s="121"/>
      <c r="G38" s="121"/>
      <c r="H38" s="136"/>
      <c r="I38" s="136"/>
      <c r="J38" s="20" t="s">
        <v>92</v>
      </c>
      <c r="K38" s="82">
        <f>P38+Q38</f>
        <v>1300000</v>
      </c>
      <c r="L38" s="82"/>
      <c r="M38" s="82"/>
      <c r="N38" s="82"/>
      <c r="O38" s="82"/>
      <c r="P38" s="82">
        <v>650000</v>
      </c>
      <c r="Q38" s="82">
        <v>650000</v>
      </c>
    </row>
    <row r="39" spans="1:17" ht="12.75">
      <c r="A39" s="116"/>
      <c r="B39" s="120"/>
      <c r="C39" s="120"/>
      <c r="D39" s="119"/>
      <c r="E39" s="118"/>
      <c r="F39" s="121"/>
      <c r="G39" s="121"/>
      <c r="H39" s="136"/>
      <c r="I39" s="136"/>
      <c r="J39" s="23" t="s">
        <v>32</v>
      </c>
      <c r="K39" s="82">
        <f>P39+Q39</f>
        <v>1300000</v>
      </c>
      <c r="L39" s="82"/>
      <c r="M39" s="82"/>
      <c r="N39" s="82"/>
      <c r="O39" s="82"/>
      <c r="P39" s="82">
        <v>650000</v>
      </c>
      <c r="Q39" s="82">
        <v>650000</v>
      </c>
    </row>
    <row r="40" spans="1:17" ht="12.75">
      <c r="A40" s="116"/>
      <c r="B40" s="120"/>
      <c r="C40" s="120"/>
      <c r="D40" s="119"/>
      <c r="E40" s="118"/>
      <c r="F40" s="121"/>
      <c r="G40" s="121"/>
      <c r="H40" s="136"/>
      <c r="I40" s="136"/>
      <c r="J40" s="23" t="s">
        <v>33</v>
      </c>
      <c r="K40" s="82"/>
      <c r="L40" s="82"/>
      <c r="M40" s="82"/>
      <c r="N40" s="82"/>
      <c r="O40" s="82"/>
      <c r="P40" s="82"/>
      <c r="Q40" s="82"/>
    </row>
    <row r="41" spans="1:17" ht="24" customHeight="1">
      <c r="A41" s="116" t="s">
        <v>23</v>
      </c>
      <c r="B41" s="120">
        <v>900</v>
      </c>
      <c r="C41" s="120">
        <v>90001</v>
      </c>
      <c r="D41" s="119" t="s">
        <v>99</v>
      </c>
      <c r="E41" s="118" t="s">
        <v>101</v>
      </c>
      <c r="F41" s="121">
        <v>2004</v>
      </c>
      <c r="G41" s="121">
        <v>2012</v>
      </c>
      <c r="H41" s="136">
        <f>I41+169143.4</f>
        <v>28649143.4</v>
      </c>
      <c r="I41" s="136">
        <f>K41</f>
        <v>28480000</v>
      </c>
      <c r="J41" s="23" t="s">
        <v>30</v>
      </c>
      <c r="K41" s="31">
        <f aca="true" t="shared" si="0" ref="K41:K47">SUM(N41:Q41)</f>
        <v>28480000</v>
      </c>
      <c r="L41" s="82"/>
      <c r="M41" s="82"/>
      <c r="N41" s="82">
        <f>N43+N44+N42</f>
        <v>2030000</v>
      </c>
      <c r="O41" s="82">
        <v>8450000</v>
      </c>
      <c r="P41" s="82">
        <v>9000000</v>
      </c>
      <c r="Q41" s="82">
        <v>9000000</v>
      </c>
    </row>
    <row r="42" spans="1:17" ht="36.75" customHeight="1">
      <c r="A42" s="116"/>
      <c r="B42" s="120"/>
      <c r="C42" s="120"/>
      <c r="D42" s="119"/>
      <c r="E42" s="118"/>
      <c r="F42" s="121"/>
      <c r="G42" s="121"/>
      <c r="H42" s="136"/>
      <c r="I42" s="136"/>
      <c r="J42" s="20" t="s">
        <v>92</v>
      </c>
      <c r="K42" s="31">
        <f t="shared" si="0"/>
        <v>13725000</v>
      </c>
      <c r="L42" s="82"/>
      <c r="M42" s="82"/>
      <c r="N42" s="31"/>
      <c r="O42" s="31">
        <f>O41*0.5</f>
        <v>4225000</v>
      </c>
      <c r="P42" s="31">
        <f>P41*0.5</f>
        <v>4500000</v>
      </c>
      <c r="Q42" s="31">
        <v>5000000</v>
      </c>
    </row>
    <row r="43" spans="1:17" ht="22.5" customHeight="1">
      <c r="A43" s="116"/>
      <c r="B43" s="120"/>
      <c r="C43" s="120"/>
      <c r="D43" s="119"/>
      <c r="E43" s="118"/>
      <c r="F43" s="121"/>
      <c r="G43" s="121"/>
      <c r="H43" s="136"/>
      <c r="I43" s="136"/>
      <c r="J43" s="23" t="s">
        <v>32</v>
      </c>
      <c r="K43" s="31">
        <f t="shared" si="0"/>
        <v>230000</v>
      </c>
      <c r="L43" s="31"/>
      <c r="M43" s="31"/>
      <c r="N43" s="31">
        <v>230000</v>
      </c>
      <c r="O43" s="31"/>
      <c r="P43" s="31"/>
      <c r="Q43" s="31"/>
    </row>
    <row r="44" spans="1:17" ht="12.75">
      <c r="A44" s="116"/>
      <c r="B44" s="120"/>
      <c r="C44" s="120"/>
      <c r="D44" s="119"/>
      <c r="E44" s="118"/>
      <c r="F44" s="121"/>
      <c r="G44" s="121"/>
      <c r="H44" s="136"/>
      <c r="I44" s="136"/>
      <c r="J44" s="23" t="s">
        <v>33</v>
      </c>
      <c r="K44" s="82">
        <f t="shared" si="0"/>
        <v>14525000</v>
      </c>
      <c r="L44" s="82"/>
      <c r="M44" s="82"/>
      <c r="N44" s="82">
        <v>1800000</v>
      </c>
      <c r="O44" s="31">
        <f>O41*0.5</f>
        <v>4225000</v>
      </c>
      <c r="P44" s="31">
        <f>P41*0.5</f>
        <v>4500000</v>
      </c>
      <c r="Q44" s="31">
        <v>4000000</v>
      </c>
    </row>
    <row r="45" spans="1:17" ht="22.5" customHeight="1">
      <c r="A45" s="116" t="s">
        <v>24</v>
      </c>
      <c r="B45" s="120">
        <v>900</v>
      </c>
      <c r="C45" s="120">
        <v>90004</v>
      </c>
      <c r="D45" s="119" t="s">
        <v>93</v>
      </c>
      <c r="E45" s="118" t="s">
        <v>102</v>
      </c>
      <c r="F45" s="121">
        <v>2011</v>
      </c>
      <c r="G45" s="121">
        <v>2012</v>
      </c>
      <c r="H45" s="136">
        <f>K45</f>
        <v>750000</v>
      </c>
      <c r="I45" s="136">
        <f>K45</f>
        <v>750000</v>
      </c>
      <c r="J45" s="23" t="s">
        <v>30</v>
      </c>
      <c r="K45" s="82">
        <f t="shared" si="0"/>
        <v>750000</v>
      </c>
      <c r="L45" s="82"/>
      <c r="M45" s="82"/>
      <c r="N45" s="82"/>
      <c r="O45" s="31"/>
      <c r="P45" s="82"/>
      <c r="Q45" s="82">
        <v>750000</v>
      </c>
    </row>
    <row r="46" spans="1:17" ht="39" customHeight="1">
      <c r="A46" s="116"/>
      <c r="B46" s="120"/>
      <c r="C46" s="120"/>
      <c r="D46" s="119"/>
      <c r="E46" s="118"/>
      <c r="F46" s="121"/>
      <c r="G46" s="121"/>
      <c r="H46" s="136"/>
      <c r="I46" s="136"/>
      <c r="J46" s="20" t="s">
        <v>92</v>
      </c>
      <c r="K46" s="82">
        <f t="shared" si="0"/>
        <v>525000</v>
      </c>
      <c r="L46" s="82"/>
      <c r="M46" s="82"/>
      <c r="N46" s="82"/>
      <c r="O46" s="82"/>
      <c r="P46" s="82"/>
      <c r="Q46" s="82">
        <v>525000</v>
      </c>
    </row>
    <row r="47" spans="1:17" ht="12.75">
      <c r="A47" s="116"/>
      <c r="B47" s="120"/>
      <c r="C47" s="120"/>
      <c r="D47" s="119"/>
      <c r="E47" s="118"/>
      <c r="F47" s="121"/>
      <c r="G47" s="121"/>
      <c r="H47" s="136"/>
      <c r="I47" s="136"/>
      <c r="J47" s="23" t="s">
        <v>32</v>
      </c>
      <c r="K47" s="82">
        <f t="shared" si="0"/>
        <v>225000</v>
      </c>
      <c r="L47" s="82"/>
      <c r="M47" s="82"/>
      <c r="N47" s="82"/>
      <c r="O47" s="31"/>
      <c r="P47" s="82"/>
      <c r="Q47" s="82">
        <v>225000</v>
      </c>
    </row>
    <row r="48" spans="1:17" ht="12.75">
      <c r="A48" s="116"/>
      <c r="B48" s="120"/>
      <c r="C48" s="120"/>
      <c r="D48" s="119"/>
      <c r="E48" s="118"/>
      <c r="F48" s="121"/>
      <c r="G48" s="121"/>
      <c r="H48" s="136"/>
      <c r="I48" s="136"/>
      <c r="J48" s="23" t="s">
        <v>33</v>
      </c>
      <c r="K48" s="82"/>
      <c r="L48" s="82"/>
      <c r="M48" s="82"/>
      <c r="N48" s="82"/>
      <c r="O48" s="82"/>
      <c r="P48" s="82"/>
      <c r="Q48" s="82"/>
    </row>
    <row r="49" spans="1:17" ht="12.75">
      <c r="A49" s="94"/>
      <c r="B49" s="32"/>
      <c r="C49" s="32"/>
      <c r="D49" s="33"/>
      <c r="E49" s="90"/>
      <c r="F49" s="34"/>
      <c r="G49" s="34"/>
      <c r="H49" s="91"/>
      <c r="I49" s="91"/>
      <c r="J49" s="92"/>
      <c r="K49" s="93"/>
      <c r="L49" s="93"/>
      <c r="M49" s="93"/>
      <c r="N49" s="93"/>
      <c r="O49" s="93"/>
      <c r="P49" s="93"/>
      <c r="Q49" s="93" t="s">
        <v>98</v>
      </c>
    </row>
    <row r="50" spans="1:17" ht="18" customHeight="1">
      <c r="A50" s="116" t="s">
        <v>25</v>
      </c>
      <c r="B50" s="120">
        <v>900</v>
      </c>
      <c r="C50" s="120">
        <v>90004</v>
      </c>
      <c r="D50" s="119" t="s">
        <v>93</v>
      </c>
      <c r="E50" s="118" t="s">
        <v>103</v>
      </c>
      <c r="F50" s="121">
        <v>2011</v>
      </c>
      <c r="G50" s="121">
        <v>2012</v>
      </c>
      <c r="H50" s="136">
        <f>K50</f>
        <v>750000</v>
      </c>
      <c r="I50" s="136">
        <f>K50</f>
        <v>750000</v>
      </c>
      <c r="J50" s="23" t="s">
        <v>71</v>
      </c>
      <c r="K50" s="82">
        <f>SUM(N50:Q50)</f>
        <v>750000</v>
      </c>
      <c r="L50" s="82"/>
      <c r="M50" s="82"/>
      <c r="N50" s="82"/>
      <c r="O50" s="82"/>
      <c r="P50" s="82"/>
      <c r="Q50" s="82">
        <v>750000</v>
      </c>
    </row>
    <row r="51" spans="1:17" ht="39.75" customHeight="1">
      <c r="A51" s="116"/>
      <c r="B51" s="120"/>
      <c r="C51" s="120"/>
      <c r="D51" s="119"/>
      <c r="E51" s="118"/>
      <c r="F51" s="121"/>
      <c r="G51" s="121"/>
      <c r="H51" s="136"/>
      <c r="I51" s="136"/>
      <c r="J51" s="20" t="s">
        <v>92</v>
      </c>
      <c r="K51" s="82">
        <f>SUM(N51:Q51)</f>
        <v>525000</v>
      </c>
      <c r="L51" s="82"/>
      <c r="M51" s="82"/>
      <c r="N51" s="82"/>
      <c r="O51" s="82"/>
      <c r="P51" s="82"/>
      <c r="Q51" s="82">
        <v>525000</v>
      </c>
    </row>
    <row r="52" spans="1:17" ht="12.75">
      <c r="A52" s="116"/>
      <c r="B52" s="120"/>
      <c r="C52" s="120"/>
      <c r="D52" s="119"/>
      <c r="E52" s="118"/>
      <c r="F52" s="121"/>
      <c r="G52" s="121"/>
      <c r="H52" s="136"/>
      <c r="I52" s="136"/>
      <c r="J52" s="23" t="s">
        <v>32</v>
      </c>
      <c r="K52" s="82">
        <f>SUM(N52:Q52)</f>
        <v>225000</v>
      </c>
      <c r="L52" s="82"/>
      <c r="M52" s="82"/>
      <c r="N52" s="82"/>
      <c r="O52" s="82"/>
      <c r="P52" s="82"/>
      <c r="Q52" s="82">
        <v>225000</v>
      </c>
    </row>
    <row r="53" spans="1:17" ht="12.75">
      <c r="A53" s="116"/>
      <c r="B53" s="120"/>
      <c r="C53" s="120"/>
      <c r="D53" s="119"/>
      <c r="E53" s="118"/>
      <c r="F53" s="121"/>
      <c r="G53" s="121"/>
      <c r="H53" s="136"/>
      <c r="I53" s="136"/>
      <c r="J53" s="23" t="s">
        <v>33</v>
      </c>
      <c r="K53" s="82"/>
      <c r="L53" s="82"/>
      <c r="M53" s="82"/>
      <c r="N53" s="82"/>
      <c r="O53" s="82"/>
      <c r="P53" s="82"/>
      <c r="Q53" s="82"/>
    </row>
    <row r="54" spans="1:17" ht="23.25" customHeight="1">
      <c r="A54" s="116" t="s">
        <v>26</v>
      </c>
      <c r="B54" s="120">
        <v>900</v>
      </c>
      <c r="C54" s="120">
        <v>90004</v>
      </c>
      <c r="D54" s="119" t="s">
        <v>93</v>
      </c>
      <c r="E54" s="118" t="s">
        <v>61</v>
      </c>
      <c r="F54" s="121">
        <v>2008</v>
      </c>
      <c r="G54" s="121">
        <v>2010</v>
      </c>
      <c r="H54" s="136">
        <v>600000</v>
      </c>
      <c r="I54" s="136">
        <f>K54</f>
        <v>550000</v>
      </c>
      <c r="J54" s="23" t="s">
        <v>30</v>
      </c>
      <c r="K54" s="82">
        <f>SUM(N54:P54)</f>
        <v>550000</v>
      </c>
      <c r="L54" s="82"/>
      <c r="M54" s="82"/>
      <c r="N54" s="82">
        <v>50000</v>
      </c>
      <c r="O54" s="82">
        <v>500000</v>
      </c>
      <c r="P54" s="82"/>
      <c r="Q54" s="82"/>
    </row>
    <row r="55" spans="1:17" ht="45" customHeight="1">
      <c r="A55" s="116"/>
      <c r="B55" s="120"/>
      <c r="C55" s="120"/>
      <c r="D55" s="119"/>
      <c r="E55" s="118"/>
      <c r="F55" s="121"/>
      <c r="G55" s="121"/>
      <c r="H55" s="136"/>
      <c r="I55" s="136"/>
      <c r="J55" s="20" t="s">
        <v>92</v>
      </c>
      <c r="K55" s="82">
        <f>SUM(N55:P55)</f>
        <v>375000</v>
      </c>
      <c r="L55" s="82"/>
      <c r="M55" s="82"/>
      <c r="N55" s="82"/>
      <c r="O55" s="82">
        <f>O54*0.75</f>
        <v>375000</v>
      </c>
      <c r="P55" s="82"/>
      <c r="Q55" s="82"/>
    </row>
    <row r="56" spans="1:17" ht="19.5" customHeight="1">
      <c r="A56" s="116"/>
      <c r="B56" s="120"/>
      <c r="C56" s="120"/>
      <c r="D56" s="119"/>
      <c r="E56" s="118"/>
      <c r="F56" s="121"/>
      <c r="G56" s="121"/>
      <c r="H56" s="136"/>
      <c r="I56" s="136"/>
      <c r="J56" s="23" t="s">
        <v>32</v>
      </c>
      <c r="K56" s="82">
        <f>SUM(N56:P56)</f>
        <v>175000</v>
      </c>
      <c r="L56" s="82"/>
      <c r="M56" s="82"/>
      <c r="N56" s="82">
        <v>50000</v>
      </c>
      <c r="O56" s="82">
        <f>O54*0.25</f>
        <v>125000</v>
      </c>
      <c r="P56" s="82"/>
      <c r="Q56" s="82"/>
    </row>
    <row r="57" spans="1:17" ht="18" customHeight="1">
      <c r="A57" s="116"/>
      <c r="B57" s="120"/>
      <c r="C57" s="120"/>
      <c r="D57" s="119"/>
      <c r="E57" s="118"/>
      <c r="F57" s="121"/>
      <c r="G57" s="121"/>
      <c r="H57" s="136"/>
      <c r="I57" s="136"/>
      <c r="J57" s="23" t="s">
        <v>39</v>
      </c>
      <c r="K57" s="82"/>
      <c r="L57" s="82"/>
      <c r="M57" s="82"/>
      <c r="N57" s="82"/>
      <c r="O57" s="82"/>
      <c r="P57" s="82"/>
      <c r="Q57" s="82"/>
    </row>
    <row r="58" spans="1:17" ht="28.5" customHeight="1">
      <c r="A58" s="116" t="s">
        <v>27</v>
      </c>
      <c r="B58" s="120">
        <v>900</v>
      </c>
      <c r="C58" s="120">
        <v>90095</v>
      </c>
      <c r="D58" s="119" t="s">
        <v>95</v>
      </c>
      <c r="E58" s="118" t="s">
        <v>104</v>
      </c>
      <c r="F58" s="121">
        <v>2006</v>
      </c>
      <c r="G58" s="121">
        <v>2010</v>
      </c>
      <c r="H58" s="136">
        <v>3267934</v>
      </c>
      <c r="I58" s="136">
        <f>K58</f>
        <v>3100000</v>
      </c>
      <c r="J58" s="23" t="s">
        <v>30</v>
      </c>
      <c r="K58" s="31">
        <f>SUM(N58:P58)</f>
        <v>3100000</v>
      </c>
      <c r="L58" s="82">
        <v>36118</v>
      </c>
      <c r="M58" s="82">
        <v>50000</v>
      </c>
      <c r="N58" s="31">
        <f>N60</f>
        <v>850000</v>
      </c>
      <c r="O58" s="31">
        <f>O59+O60</f>
        <v>2250000</v>
      </c>
      <c r="P58" s="31"/>
      <c r="Q58" s="82"/>
    </row>
    <row r="59" spans="1:17" ht="38.25" customHeight="1">
      <c r="A59" s="116"/>
      <c r="B59" s="120"/>
      <c r="C59" s="120"/>
      <c r="D59" s="119"/>
      <c r="E59" s="118"/>
      <c r="F59" s="121"/>
      <c r="G59" s="121"/>
      <c r="H59" s="136"/>
      <c r="I59" s="136"/>
      <c r="J59" s="20" t="s">
        <v>92</v>
      </c>
      <c r="K59" s="31">
        <f>SUM(N59:Q59)</f>
        <v>1000000</v>
      </c>
      <c r="L59" s="82"/>
      <c r="M59" s="82"/>
      <c r="N59" s="31"/>
      <c r="O59" s="82">
        <v>1000000</v>
      </c>
      <c r="P59" s="82"/>
      <c r="Q59" s="82"/>
    </row>
    <row r="60" spans="1:17" ht="27.75" customHeight="1">
      <c r="A60" s="116"/>
      <c r="B60" s="120"/>
      <c r="C60" s="120"/>
      <c r="D60" s="119"/>
      <c r="E60" s="118"/>
      <c r="F60" s="121"/>
      <c r="G60" s="121"/>
      <c r="H60" s="136"/>
      <c r="I60" s="136"/>
      <c r="J60" s="23" t="s">
        <v>32</v>
      </c>
      <c r="K60" s="82">
        <f>SUM(N60:P60)</f>
        <v>2100000</v>
      </c>
      <c r="L60" s="82" t="e">
        <f>#REF!</f>
        <v>#REF!</v>
      </c>
      <c r="M60" s="82" t="e">
        <f>#REF!</f>
        <v>#REF!</v>
      </c>
      <c r="N60" s="82">
        <v>850000</v>
      </c>
      <c r="O60" s="82">
        <v>1250000</v>
      </c>
      <c r="P60" s="82"/>
      <c r="Q60" s="82"/>
    </row>
    <row r="61" spans="1:17" ht="16.5" customHeight="1">
      <c r="A61" s="116"/>
      <c r="B61" s="120"/>
      <c r="C61" s="120"/>
      <c r="D61" s="119"/>
      <c r="E61" s="118"/>
      <c r="F61" s="121"/>
      <c r="G61" s="121"/>
      <c r="H61" s="136"/>
      <c r="I61" s="136"/>
      <c r="J61" s="23" t="s">
        <v>33</v>
      </c>
      <c r="K61" s="82"/>
      <c r="L61" s="82"/>
      <c r="M61" s="82"/>
      <c r="N61" s="82"/>
      <c r="O61" s="82"/>
      <c r="P61" s="82"/>
      <c r="Q61" s="82"/>
    </row>
    <row r="62" spans="1:17" ht="29.25" customHeight="1">
      <c r="A62" s="116" t="s">
        <v>105</v>
      </c>
      <c r="B62" s="120">
        <v>921</v>
      </c>
      <c r="C62" s="120">
        <v>92109</v>
      </c>
      <c r="D62" s="119" t="s">
        <v>93</v>
      </c>
      <c r="E62" s="118" t="s">
        <v>106</v>
      </c>
      <c r="F62" s="121">
        <v>2008</v>
      </c>
      <c r="G62" s="121">
        <v>2011</v>
      </c>
      <c r="H62" s="136">
        <v>547500</v>
      </c>
      <c r="I62" s="136">
        <f>K62</f>
        <v>500000</v>
      </c>
      <c r="J62" s="23" t="s">
        <v>30</v>
      </c>
      <c r="K62" s="82">
        <f>SUM(N62:Q62)</f>
        <v>500000</v>
      </c>
      <c r="L62" s="82"/>
      <c r="M62" s="82"/>
      <c r="N62" s="82"/>
      <c r="O62" s="82"/>
      <c r="P62" s="82">
        <v>500000</v>
      </c>
      <c r="Q62" s="82"/>
    </row>
    <row r="63" spans="1:17" ht="33.75" customHeight="1">
      <c r="A63" s="116"/>
      <c r="B63" s="120"/>
      <c r="C63" s="120"/>
      <c r="D63" s="119"/>
      <c r="E63" s="118"/>
      <c r="F63" s="121"/>
      <c r="G63" s="121"/>
      <c r="H63" s="136"/>
      <c r="I63" s="136"/>
      <c r="J63" s="20" t="s">
        <v>92</v>
      </c>
      <c r="K63" s="82">
        <f>SUM(N63:Q63)</f>
        <v>375000</v>
      </c>
      <c r="L63" s="82"/>
      <c r="M63" s="82"/>
      <c r="N63" s="82"/>
      <c r="O63" s="82"/>
      <c r="P63" s="82">
        <f>P62*0.75</f>
        <v>375000</v>
      </c>
      <c r="Q63" s="82"/>
    </row>
    <row r="64" spans="1:17" ht="18" customHeight="1">
      <c r="A64" s="116"/>
      <c r="B64" s="120"/>
      <c r="C64" s="120"/>
      <c r="D64" s="119"/>
      <c r="E64" s="118"/>
      <c r="F64" s="121"/>
      <c r="G64" s="121"/>
      <c r="H64" s="136"/>
      <c r="I64" s="136"/>
      <c r="J64" s="23" t="s">
        <v>32</v>
      </c>
      <c r="K64" s="82">
        <f>SUM(N64:Q64)</f>
        <v>125000</v>
      </c>
      <c r="L64" s="82"/>
      <c r="M64" s="82"/>
      <c r="N64" s="82"/>
      <c r="O64" s="82"/>
      <c r="P64" s="82">
        <f>P62-P63</f>
        <v>125000</v>
      </c>
      <c r="Q64" s="82"/>
    </row>
    <row r="65" spans="1:17" ht="12.75">
      <c r="A65" s="116"/>
      <c r="B65" s="120"/>
      <c r="C65" s="120"/>
      <c r="D65" s="119"/>
      <c r="E65" s="118"/>
      <c r="F65" s="121"/>
      <c r="G65" s="121"/>
      <c r="H65" s="136"/>
      <c r="I65" s="136"/>
      <c r="J65" s="23" t="s">
        <v>33</v>
      </c>
      <c r="K65" s="82"/>
      <c r="L65" s="82"/>
      <c r="M65" s="82"/>
      <c r="N65" s="82"/>
      <c r="O65" s="82"/>
      <c r="P65" s="82"/>
      <c r="Q65" s="82"/>
    </row>
    <row r="66" spans="1:17" ht="33" customHeight="1">
      <c r="A66" s="116" t="s">
        <v>107</v>
      </c>
      <c r="B66" s="120">
        <v>921</v>
      </c>
      <c r="C66" s="120">
        <v>92113</v>
      </c>
      <c r="D66" s="119" t="s">
        <v>108</v>
      </c>
      <c r="E66" s="118" t="s">
        <v>109</v>
      </c>
      <c r="F66" s="121">
        <v>2008</v>
      </c>
      <c r="G66" s="121">
        <v>2010</v>
      </c>
      <c r="H66" s="136">
        <v>10643627</v>
      </c>
      <c r="I66" s="136">
        <v>9455176</v>
      </c>
      <c r="J66" s="23" t="s">
        <v>30</v>
      </c>
      <c r="K66" s="81">
        <f>K68+K67</f>
        <v>9455176</v>
      </c>
      <c r="L66" s="82"/>
      <c r="M66" s="82">
        <v>25000</v>
      </c>
      <c r="N66" s="82">
        <f>N67+N68</f>
        <v>50000</v>
      </c>
      <c r="O66" s="82">
        <f>O67+O68</f>
        <v>10300219</v>
      </c>
      <c r="P66" s="82"/>
      <c r="Q66" s="82"/>
    </row>
    <row r="67" spans="1:17" ht="37.5" customHeight="1">
      <c r="A67" s="116"/>
      <c r="B67" s="120"/>
      <c r="C67" s="120"/>
      <c r="D67" s="119"/>
      <c r="E67" s="118"/>
      <c r="F67" s="121"/>
      <c r="G67" s="121"/>
      <c r="H67" s="136"/>
      <c r="I67" s="136"/>
      <c r="J67" s="20" t="s">
        <v>92</v>
      </c>
      <c r="K67" s="82">
        <f>O67</f>
        <v>8036900</v>
      </c>
      <c r="L67" s="82"/>
      <c r="M67" s="82"/>
      <c r="N67" s="82"/>
      <c r="O67" s="82">
        <v>8036900</v>
      </c>
      <c r="P67" s="82"/>
      <c r="Q67" s="82"/>
    </row>
    <row r="68" spans="1:17" ht="19.5" customHeight="1">
      <c r="A68" s="116"/>
      <c r="B68" s="120"/>
      <c r="C68" s="120"/>
      <c r="D68" s="119"/>
      <c r="E68" s="118"/>
      <c r="F68" s="121"/>
      <c r="G68" s="121"/>
      <c r="H68" s="136"/>
      <c r="I68" s="136"/>
      <c r="J68" s="23" t="s">
        <v>32</v>
      </c>
      <c r="K68" s="82">
        <v>1418276</v>
      </c>
      <c r="L68" s="82"/>
      <c r="M68" s="82" t="e">
        <f>#REF!</f>
        <v>#REF!</v>
      </c>
      <c r="N68" s="82">
        <v>50000</v>
      </c>
      <c r="O68" s="82">
        <v>2263319</v>
      </c>
      <c r="P68" s="82"/>
      <c r="Q68" s="82"/>
    </row>
    <row r="69" spans="1:17" ht="47.25" customHeight="1">
      <c r="A69" s="116"/>
      <c r="B69" s="120"/>
      <c r="C69" s="120"/>
      <c r="D69" s="119"/>
      <c r="E69" s="118"/>
      <c r="F69" s="121"/>
      <c r="G69" s="121"/>
      <c r="H69" s="136"/>
      <c r="I69" s="136"/>
      <c r="J69" s="23" t="s">
        <v>33</v>
      </c>
      <c r="K69" s="82">
        <f>SUM(N69:Q69)</f>
        <v>0</v>
      </c>
      <c r="L69" s="82"/>
      <c r="M69" s="82"/>
      <c r="N69" s="82"/>
      <c r="O69" s="82"/>
      <c r="P69" s="82"/>
      <c r="Q69" s="82"/>
    </row>
    <row r="70" spans="1:17" ht="47.25" customHeight="1">
      <c r="A70" s="94"/>
      <c r="B70" s="32"/>
      <c r="C70" s="32"/>
      <c r="D70" s="33"/>
      <c r="E70" s="90"/>
      <c r="F70" s="34"/>
      <c r="G70" s="34"/>
      <c r="H70" s="91"/>
      <c r="I70" s="91"/>
      <c r="J70" s="92"/>
      <c r="K70" s="93"/>
      <c r="L70" s="93"/>
      <c r="M70" s="93"/>
      <c r="N70" s="93"/>
      <c r="O70" s="93"/>
      <c r="P70" s="93"/>
      <c r="Q70" s="93" t="s">
        <v>110</v>
      </c>
    </row>
    <row r="71" spans="1:256" s="96" customFormat="1" ht="58.5" customHeight="1">
      <c r="A71" s="116" t="s">
        <v>57</v>
      </c>
      <c r="B71" s="120">
        <v>926</v>
      </c>
      <c r="C71" s="120">
        <v>92601</v>
      </c>
      <c r="D71" s="119" t="s">
        <v>111</v>
      </c>
      <c r="E71" s="118" t="s">
        <v>70</v>
      </c>
      <c r="F71" s="121">
        <v>2007</v>
      </c>
      <c r="G71" s="121">
        <v>2011</v>
      </c>
      <c r="H71" s="136">
        <v>8806424</v>
      </c>
      <c r="I71" s="136">
        <f>K71</f>
        <v>8600000</v>
      </c>
      <c r="J71" s="23" t="s">
        <v>30</v>
      </c>
      <c r="K71" s="31">
        <f>SUM(N71:Q71)</f>
        <v>8600000</v>
      </c>
      <c r="L71" s="82"/>
      <c r="M71" s="82"/>
      <c r="N71" s="82">
        <f>N72+N73</f>
        <v>500000</v>
      </c>
      <c r="O71" s="82">
        <f>O72+O73</f>
        <v>6200000</v>
      </c>
      <c r="P71" s="82">
        <f>P72+P73</f>
        <v>1900000</v>
      </c>
      <c r="Q71" s="82"/>
      <c r="R71" s="95"/>
      <c r="IV71" s="97"/>
    </row>
    <row r="72" spans="1:256" s="96" customFormat="1" ht="41.25" customHeight="1">
      <c r="A72" s="116"/>
      <c r="B72" s="120"/>
      <c r="C72" s="120"/>
      <c r="D72" s="119"/>
      <c r="E72" s="118"/>
      <c r="F72" s="121"/>
      <c r="G72" s="121"/>
      <c r="H72" s="136"/>
      <c r="I72" s="136"/>
      <c r="J72" s="23" t="s">
        <v>92</v>
      </c>
      <c r="K72" s="31">
        <f>SUM(N72:Q72)</f>
        <v>2000000</v>
      </c>
      <c r="L72" s="82"/>
      <c r="M72" s="82"/>
      <c r="N72" s="82"/>
      <c r="O72" s="82">
        <v>2000000</v>
      </c>
      <c r="P72" s="82"/>
      <c r="Q72" s="82"/>
      <c r="R72" s="95"/>
      <c r="IV72" s="97"/>
    </row>
    <row r="73" spans="1:256" s="96" customFormat="1" ht="48.75" customHeight="1">
      <c r="A73" s="116"/>
      <c r="B73" s="120"/>
      <c r="C73" s="120"/>
      <c r="D73" s="119"/>
      <c r="E73" s="118"/>
      <c r="F73" s="121"/>
      <c r="G73" s="121"/>
      <c r="H73" s="136"/>
      <c r="I73" s="136"/>
      <c r="J73" s="23" t="s">
        <v>32</v>
      </c>
      <c r="K73" s="82">
        <f>SUM(N73:Q73)</f>
        <v>6600000</v>
      </c>
      <c r="L73" s="31"/>
      <c r="M73" s="31"/>
      <c r="N73" s="24">
        <v>500000</v>
      </c>
      <c r="O73" s="21">
        <f>4200000</f>
        <v>4200000</v>
      </c>
      <c r="P73" s="31">
        <v>1900000</v>
      </c>
      <c r="Q73" s="31"/>
      <c r="R73" s="95"/>
      <c r="IV73" s="97"/>
    </row>
    <row r="74" spans="1:256" s="96" customFormat="1" ht="54.75" customHeight="1">
      <c r="A74" s="116"/>
      <c r="B74" s="120"/>
      <c r="C74" s="120"/>
      <c r="D74" s="119"/>
      <c r="E74" s="118"/>
      <c r="F74" s="121"/>
      <c r="G74" s="121"/>
      <c r="H74" s="136"/>
      <c r="I74" s="136"/>
      <c r="J74" s="23" t="s">
        <v>33</v>
      </c>
      <c r="K74" s="82"/>
      <c r="L74" s="82"/>
      <c r="M74" s="82"/>
      <c r="N74" s="82"/>
      <c r="O74" s="82"/>
      <c r="P74" s="82"/>
      <c r="Q74" s="82"/>
      <c r="R74" s="95"/>
      <c r="IV74" s="97"/>
    </row>
    <row r="75" spans="4:256" s="5" customFormat="1" ht="12.75" customHeight="1">
      <c r="D75" s="60"/>
      <c r="E75" s="60"/>
      <c r="F75" s="131"/>
      <c r="G75" s="131"/>
      <c r="H75" s="98"/>
      <c r="I75" s="98"/>
      <c r="J75" s="99"/>
      <c r="K75" s="100"/>
      <c r="L75" s="100"/>
      <c r="M75" s="100"/>
      <c r="N75" s="100"/>
      <c r="O75" s="100"/>
      <c r="P75" s="100"/>
      <c r="Q75" s="100"/>
      <c r="R75" s="6"/>
      <c r="IV75"/>
    </row>
    <row r="76" spans="4:256" s="5" customFormat="1" ht="12.75">
      <c r="D76" s="64"/>
      <c r="E76" s="64"/>
      <c r="F76" s="64"/>
      <c r="G76" s="64"/>
      <c r="H76" s="101"/>
      <c r="I76" s="101"/>
      <c r="J76" s="92"/>
      <c r="K76" s="93"/>
      <c r="L76" s="93"/>
      <c r="M76" s="93"/>
      <c r="N76" s="93"/>
      <c r="O76" s="93"/>
      <c r="P76" s="93"/>
      <c r="Q76" s="93"/>
      <c r="R76" s="6"/>
      <c r="IV76"/>
    </row>
    <row r="77" spans="4:256" s="5" customFormat="1" ht="12.75">
      <c r="D77" s="64"/>
      <c r="E77" s="64"/>
      <c r="F77" s="64"/>
      <c r="G77" s="64"/>
      <c r="H77" s="101"/>
      <c r="I77" s="101"/>
      <c r="J77" s="92"/>
      <c r="K77" s="93"/>
      <c r="L77" s="93"/>
      <c r="M77" s="93"/>
      <c r="N77" s="93"/>
      <c r="O77" s="93"/>
      <c r="P77" s="93"/>
      <c r="Q77" s="93"/>
      <c r="R77" s="6"/>
      <c r="IV77"/>
    </row>
    <row r="78" spans="4:256" s="5" customFormat="1" ht="12.75">
      <c r="D78" s="64"/>
      <c r="E78" s="64"/>
      <c r="F78" s="64"/>
      <c r="G78" s="64"/>
      <c r="H78" s="101"/>
      <c r="I78" s="101"/>
      <c r="J78" s="92"/>
      <c r="K78" s="93"/>
      <c r="L78" s="93"/>
      <c r="M78" s="93"/>
      <c r="N78" s="93"/>
      <c r="O78" s="93"/>
      <c r="P78" s="93"/>
      <c r="Q78" s="93"/>
      <c r="R78" s="6"/>
      <c r="IV78"/>
    </row>
    <row r="79" spans="1:5" ht="12.75">
      <c r="A79" s="5"/>
      <c r="B79" s="5"/>
      <c r="C79" s="5"/>
      <c r="E79" s="102"/>
    </row>
    <row r="80" spans="1:3" ht="12.75">
      <c r="A80" s="5"/>
      <c r="B80" s="5"/>
      <c r="C80" s="5"/>
    </row>
    <row r="81" spans="1:5" ht="12.75">
      <c r="A81" s="5"/>
      <c r="B81" s="5"/>
      <c r="C81" s="5"/>
      <c r="E81" s="103"/>
    </row>
    <row r="82" spans="1:17" ht="12.75">
      <c r="A82" s="5"/>
      <c r="B82" s="5"/>
      <c r="C82" s="5"/>
      <c r="E82" s="10"/>
      <c r="F82" s="10"/>
      <c r="G82" s="10"/>
      <c r="K82" s="11"/>
      <c r="L82" s="11"/>
      <c r="M82" s="11"/>
      <c r="N82" s="11"/>
      <c r="O82" s="11"/>
      <c r="P82" s="11"/>
      <c r="Q82" s="11"/>
    </row>
    <row r="83" spans="1:17" ht="12.75">
      <c r="A83" s="5"/>
      <c r="B83" s="5"/>
      <c r="C83" s="5"/>
      <c r="K83" s="11"/>
      <c r="L83" s="11"/>
      <c r="M83" s="11"/>
      <c r="N83" s="11"/>
      <c r="O83" s="11"/>
      <c r="P83" s="11"/>
      <c r="Q83" s="11"/>
    </row>
    <row r="84" spans="1:3" ht="12.75">
      <c r="A84" s="5"/>
      <c r="B84" s="5"/>
      <c r="C84" s="5"/>
    </row>
    <row r="85" spans="1:6" ht="12.75" customHeight="1">
      <c r="A85" s="5"/>
      <c r="B85" s="5"/>
      <c r="C85" s="5"/>
      <c r="E85" s="137"/>
      <c r="F85" s="137"/>
    </row>
    <row r="86" spans="1:17" ht="12.75">
      <c r="A86" s="5"/>
      <c r="B86" s="5"/>
      <c r="C86" s="5"/>
      <c r="E86" s="104"/>
      <c r="F86" s="26"/>
      <c r="G86" s="26"/>
      <c r="H86" s="105"/>
      <c r="I86" s="105"/>
      <c r="J86" s="106"/>
      <c r="K86" s="107"/>
      <c r="L86" s="107"/>
      <c r="M86" s="107"/>
      <c r="N86" s="107"/>
      <c r="O86" s="107"/>
      <c r="P86" s="107"/>
      <c r="Q86" s="107"/>
    </row>
    <row r="87" spans="1:17" ht="12.75">
      <c r="A87" s="5"/>
      <c r="B87" s="5"/>
      <c r="C87" s="5"/>
      <c r="E87" s="108"/>
      <c r="F87" s="26"/>
      <c r="G87" s="26"/>
      <c r="H87" s="105"/>
      <c r="I87" s="105"/>
      <c r="J87" s="106"/>
      <c r="K87" s="107"/>
      <c r="L87" s="107"/>
      <c r="M87" s="107"/>
      <c r="N87" s="107"/>
      <c r="O87" s="107"/>
      <c r="P87" s="107"/>
      <c r="Q87" s="107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10" ht="12.75">
      <c r="A90" s="5"/>
      <c r="B90" s="5"/>
      <c r="C90" s="5"/>
      <c r="J90" s="109"/>
    </row>
    <row r="91" spans="1:10" ht="12.75">
      <c r="A91" s="5"/>
      <c r="B91" s="5"/>
      <c r="C91" s="5"/>
      <c r="J91" s="109"/>
    </row>
    <row r="92" spans="1:10" ht="12.75">
      <c r="A92" s="5"/>
      <c r="B92" s="5"/>
      <c r="C92" s="5"/>
      <c r="J92" s="109"/>
    </row>
    <row r="93" spans="1:10" ht="12.75">
      <c r="A93" s="5"/>
      <c r="B93" s="5"/>
      <c r="C93" s="5"/>
      <c r="J93" s="109"/>
    </row>
    <row r="94" spans="1:10" ht="12.75">
      <c r="A94" s="5"/>
      <c r="B94" s="5"/>
      <c r="C94" s="5"/>
      <c r="J94" s="109"/>
    </row>
    <row r="95" spans="1:10" ht="12.75">
      <c r="A95" s="5"/>
      <c r="B95" s="5"/>
      <c r="C95" s="5"/>
      <c r="J95" s="109"/>
    </row>
    <row r="96" spans="1:10" ht="12.75">
      <c r="A96" s="5"/>
      <c r="B96" s="5"/>
      <c r="C96" s="5"/>
      <c r="J96" s="109"/>
    </row>
    <row r="97" spans="1:3" ht="27.75" customHeight="1">
      <c r="A97" s="5"/>
      <c r="B97" s="5"/>
      <c r="C97" s="5"/>
    </row>
    <row r="98" spans="1:10" ht="61.5" customHeight="1">
      <c r="A98" s="5"/>
      <c r="B98" s="5"/>
      <c r="C98" s="5"/>
      <c r="J98" s="109"/>
    </row>
    <row r="99" spans="1:10" ht="12.75">
      <c r="A99" s="5"/>
      <c r="B99" s="5"/>
      <c r="C99" s="5"/>
      <c r="J99" s="109"/>
    </row>
    <row r="100" spans="1:10" ht="16.5" customHeight="1">
      <c r="A100" s="5"/>
      <c r="B100" s="5"/>
      <c r="C100" s="5"/>
      <c r="J100" s="109"/>
    </row>
    <row r="101" spans="1:10" ht="12.75">
      <c r="A101" s="5"/>
      <c r="B101" s="5"/>
      <c r="C101" s="5"/>
      <c r="J101" s="109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</sheetData>
  <mergeCells count="159">
    <mergeCell ref="I71:I74"/>
    <mergeCell ref="F75:G75"/>
    <mergeCell ref="E85:F85"/>
    <mergeCell ref="E71:E74"/>
    <mergeCell ref="F71:F74"/>
    <mergeCell ref="G71:G74"/>
    <mergeCell ref="H71:H74"/>
    <mergeCell ref="A71:A74"/>
    <mergeCell ref="B71:B74"/>
    <mergeCell ref="C71:C74"/>
    <mergeCell ref="D71:D74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E62:E65"/>
    <mergeCell ref="F62:F65"/>
    <mergeCell ref="G62:G65"/>
    <mergeCell ref="H62:H65"/>
    <mergeCell ref="A62:A65"/>
    <mergeCell ref="B62:B65"/>
    <mergeCell ref="C62:C65"/>
    <mergeCell ref="D62:D65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E54:E57"/>
    <mergeCell ref="F54:F57"/>
    <mergeCell ref="G54:G57"/>
    <mergeCell ref="H54:H57"/>
    <mergeCell ref="A54:A57"/>
    <mergeCell ref="B54:B57"/>
    <mergeCell ref="C54:C57"/>
    <mergeCell ref="D54:D57"/>
    <mergeCell ref="I45:I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E45:E48"/>
    <mergeCell ref="F45:F48"/>
    <mergeCell ref="G45:G48"/>
    <mergeCell ref="H45:H48"/>
    <mergeCell ref="A45:A48"/>
    <mergeCell ref="B45:B48"/>
    <mergeCell ref="C45:C48"/>
    <mergeCell ref="D45:D48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E37:E40"/>
    <mergeCell ref="F37:F40"/>
    <mergeCell ref="G37:G40"/>
    <mergeCell ref="H37:H40"/>
    <mergeCell ref="A37:A40"/>
    <mergeCell ref="B37:B40"/>
    <mergeCell ref="C37:C40"/>
    <mergeCell ref="D37:D40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E29:E32"/>
    <mergeCell ref="F29:F32"/>
    <mergeCell ref="G29:G32"/>
    <mergeCell ref="H29:H32"/>
    <mergeCell ref="A29:A32"/>
    <mergeCell ref="B29:B32"/>
    <mergeCell ref="C29:C32"/>
    <mergeCell ref="D29:D3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E19:E22"/>
    <mergeCell ref="F19:F22"/>
    <mergeCell ref="G19:G22"/>
    <mergeCell ref="H19:H22"/>
    <mergeCell ref="A19:A22"/>
    <mergeCell ref="B19:B22"/>
    <mergeCell ref="C19:C22"/>
    <mergeCell ref="D19:D22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J5:K6"/>
    <mergeCell ref="L5:L6"/>
    <mergeCell ref="M5:Q5"/>
    <mergeCell ref="A7:A10"/>
    <mergeCell ref="B7:B10"/>
    <mergeCell ref="C7:C10"/>
    <mergeCell ref="D7:D10"/>
    <mergeCell ref="E7:E10"/>
    <mergeCell ref="F7:F10"/>
    <mergeCell ref="G7:G10"/>
    <mergeCell ref="P1:Q1"/>
    <mergeCell ref="A2:Q3"/>
    <mergeCell ref="A5:A6"/>
    <mergeCell ref="B5:B6"/>
    <mergeCell ref="C5:C6"/>
    <mergeCell ref="D5:D6"/>
    <mergeCell ref="E5:E6"/>
    <mergeCell ref="F5:G6"/>
    <mergeCell ref="H5:H6"/>
    <mergeCell ref="I5:I6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8" r:id="rId1"/>
  <rowBreaks count="4" manualBreakCount="4">
    <brk id="26" max="255" man="1"/>
    <brk id="48" max="255" man="1"/>
    <brk id="7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Podworska</cp:lastModifiedBy>
  <cp:lastPrinted>2009-11-02T09:02:14Z</cp:lastPrinted>
  <dcterms:created xsi:type="dcterms:W3CDTF">1998-12-09T13:02:10Z</dcterms:created>
  <dcterms:modified xsi:type="dcterms:W3CDTF">2009-11-06T09:11:24Z</dcterms:modified>
  <cp:category/>
  <cp:version/>
  <cp:contentType/>
  <cp:contentStatus/>
  <cp:revision>199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